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Projekte\Regulierungsmanagement\Anfragen Bundesnetzagentur\2025\Netzentgelte 2026\Strom\endgültige Netzentgelte\"/>
    </mc:Choice>
  </mc:AlternateContent>
  <xr:revisionPtr revIDLastSave="0" documentId="8_{A106690C-ECF0-41D9-A892-FA56AF059007}" xr6:coauthVersionLast="47" xr6:coauthVersionMax="47" xr10:uidLastSave="{00000000-0000-0000-0000-000000000000}"/>
  <bookViews>
    <workbookView xWindow="-28920" yWindow="-60" windowWidth="29040" windowHeight="15720" xr2:uid="{206818F2-59B1-45AD-A700-6D0DB152FDC7}"/>
  </bookViews>
  <sheets>
    <sheet name="Enervie 2026"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7</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Key1" hidden="1">#REF!</definedName>
    <definedName name="_Key2" hidden="1">#REF!</definedName>
    <definedName name="_Order1" hidden="1">255</definedName>
    <definedName name="_Order2" hidden="1">255</definedName>
    <definedName name="_Sort" hidden="1">#REF!</definedName>
    <definedName name="A">[1]Entn!$I1</definedName>
    <definedName name="B_ES_Anz">1000</definedName>
    <definedName name="B_ES_DE">INDIRECT("Einsp!$D$20:$D$"&amp;20+B_ES_Anz)</definedName>
    <definedName name="B_ES_Euro">INDIRECT("Einsp!$i$20:$i$"&amp;20+B_ES_Anz)</definedName>
    <definedName name="B_ES_NB">INDIRECT("Einsp!$A$20:$A$"&amp;20+B_ES_Anz)</definedName>
    <definedName name="B_ES_Px">INDIRECT("Einsp!$F$20:$F$"&amp;20+B_ES_Anz)</definedName>
    <definedName name="B_ES_Pz">INDIRECT("Einsp!$H$20:$H$"&amp;20+B_ES_Anz)</definedName>
    <definedName name="B_ES_WJ">INDIRECT("Einsp!$E$20:$E$"&amp;20+B_ES_Anz)</definedName>
    <definedName name="BES_NB">INDIRECT("Einsp!$A$20:$A$"&amp;20+B_ES_Anz)</definedName>
    <definedName name="E_MLP">[1]Entn!$Y1</definedName>
    <definedName name="euro">1.95583</definedName>
    <definedName name="g">[1]Entn!$P1</definedName>
    <definedName name="g_vorg" localSheetId="0">IF([2]!ok,MIN(1, IF([2]!E_MLP=1,[2]!Pm/([2]!Pj*[2]!A)/6*VLOOKUP(NBvorg,[2]!T_Gfkt,6,FALSE)+[2]!Ta*VLOOKUP(NBvorg,[2]!T_Gfkt,7,FALSE), MIN(VLOOKUP(NBvorg,[2]!T_Gfkt,4,FALSE)+[2]!Ta*VLOOKUP(NBvorg,[2]!T_Gfkt,5,FALSE),VLOOKUP(NBvorg,[2]!T_Gfkt,6,FALSE)+[2]!Ta*VLOOKUP(NBvorg,[2]!T_Gfkt,7,FALSE)))),0)</definedName>
    <definedName name="g_vorg">IF(ok,MIN(1, IF(E_MLP=1,Pm/(Pj*A)/6*VLOOKUP(NBvorg,T_Gfkt,6,FALSE)+Ta*VLOOKUP(NBvorg,T_Gfkt,7,FALSE), MIN(VLOOKUP(NBvorg,T_Gfkt,4,FALSE)+Ta*VLOOKUP(NBvorg,T_Gfkt,5,FALSE),VLOOKUP(NBvorg,T_Gfkt,6,FALSE)+Ta*VLOOKUP(NBvorg,T_Gfkt,7,FALSE)))),0)</definedName>
    <definedName name="GvT">IF([1]Entn!$J1&gt;0,MIN(VLOOKUP([1]Entn!$E1,T_Gfkt,4,FALSE)+[1]Entn!$M1*VLOOKUP([1]Entn!$E1,T_Gfkt,5,FALSE),VLOOKUP([1]Entn!$E1,T_Gfkt,6,FALSE)+[1]Entn!$M1*VLOOKUP([1]Entn!$E1,T_Gfkt,7,FALSE)),"0")</definedName>
    <definedName name="HimJ">[1]Cockpit!$L$12</definedName>
    <definedName name="KP" comment="Knickpunkt">2500</definedName>
    <definedName name="NB">[1]Entn!$E1</definedName>
    <definedName name="NZ">LEFT([1]Entn!$E1,1)</definedName>
    <definedName name="ok">[1]Entn!$J1&lt;&gt;0</definedName>
    <definedName name="OK_GL">[1]GL!$I1</definedName>
    <definedName name="Pj">IF(SUM([1]Entn!$Z1:$AK1)&lt;&gt;0,MAX([1]Entn!$Z1:$AK1),[1]Entn!$K1)</definedName>
    <definedName name="Pm">IF(SUM([1]Entn!$Z1:$AK1)&gt;0,SUM([1]Entn!$Z1:$AK1),[1]Entn!$L1)</definedName>
    <definedName name="Pr_DB">[1]Preise!$A$11:$BB$102</definedName>
    <definedName name="Pr_DB_Satz">VLOOKUP([1]Preise!$A1,Pr_DB,COLUMN())</definedName>
    <definedName name="Pzgl_SVK">IF(W&lt;&gt;0,IF([1]Entn!$E1="SA",0, Pj*MIN(VLOOKUP(NB,T_Gfk_SVK,4,FALSE)+VLOOKUP(NB,T_Gfk_SVK,5,FALSE)*Ta,VLOOKUP(NB,T_Gfk_SVK,6,FALSE)+VLOOKUP(NB,T_Gfk_SVK,7,FALSE)*Ta)),0)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SAPBEXrevision" hidden="1">67</definedName>
    <definedName name="SAPBEXsysID" hidden="1">"BWP"</definedName>
    <definedName name="SAPBEXwbID" hidden="1">"E1SB2NHWAPEMMD6AAUDAZSZ7W"</definedName>
    <definedName name="Sp">COLUMN()</definedName>
    <definedName name="T_Gfk_SVK">[1]Entn!$Y$76:$AE$83</definedName>
    <definedName name="T_Gfkt">[1]Entn!$AF$77:$AL$83</definedName>
    <definedName name="T_Pr_e">[1]Preise!$BF$2:$BL$8</definedName>
    <definedName name="T_Pr_f">[1]Preise!$BM$2:$BS$8</definedName>
    <definedName name="Ta">IF(ok,W/(Pj*A),0)</definedName>
    <definedName name="Te">IF([1]Einsp!XFC1&gt;0,[1]Einsp!XFC1/[1]Einsp!XFD1,0)</definedName>
    <definedName name="VNB">[1]Cockpit!$F$10</definedName>
    <definedName name="VNB_kurz">[1]Cockpit!$F$11</definedName>
    <definedName name="W">[1]Entn!$J1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0" i="1" l="1"/>
  <c r="F359" i="1"/>
  <c r="F358" i="1"/>
  <c r="I308" i="1"/>
  <c r="I257" i="1"/>
  <c r="I256" i="1"/>
  <c r="I255" i="1"/>
  <c r="I254" i="1"/>
  <c r="I252" i="1"/>
  <c r="I251" i="1"/>
  <c r="I250" i="1"/>
  <c r="I249" i="1"/>
  <c r="I248" i="1"/>
  <c r="I247" i="1"/>
  <c r="I246" i="1"/>
  <c r="I245" i="1"/>
  <c r="I243" i="1"/>
  <c r="I242" i="1"/>
  <c r="I241" i="1"/>
  <c r="I240" i="1"/>
  <c r="I239" i="1"/>
  <c r="I238" i="1"/>
  <c r="I237" i="1"/>
  <c r="I236" i="1"/>
  <c r="I234" i="1"/>
  <c r="I233" i="1"/>
  <c r="I232" i="1"/>
  <c r="I231" i="1"/>
  <c r="I230" i="1"/>
  <c r="I229" i="1"/>
  <c r="I228" i="1"/>
  <c r="I227" i="1"/>
  <c r="I225" i="1"/>
  <c r="I224" i="1"/>
  <c r="I223" i="1"/>
  <c r="F223" i="1"/>
  <c r="I222" i="1"/>
  <c r="I221" i="1"/>
  <c r="I220" i="1"/>
  <c r="I219" i="1"/>
  <c r="I218" i="1"/>
  <c r="I216" i="1"/>
  <c r="I215" i="1"/>
  <c r="F215" i="1"/>
  <c r="I214" i="1"/>
  <c r="I212" i="1"/>
  <c r="I211" i="1"/>
  <c r="I209" i="1"/>
  <c r="I208" i="1"/>
  <c r="I206" i="1"/>
  <c r="I205" i="1"/>
  <c r="I182" i="1"/>
  <c r="I181" i="1"/>
  <c r="I180" i="1"/>
  <c r="I163" i="1"/>
  <c r="I158" i="1"/>
  <c r="F158" i="1"/>
  <c r="I157" i="1"/>
  <c r="I156" i="1"/>
  <c r="I155" i="1"/>
  <c r="I153" i="1"/>
  <c r="I152" i="1"/>
  <c r="I151" i="1"/>
  <c r="F151" i="1"/>
  <c r="I150" i="1"/>
  <c r="I118" i="1"/>
  <c r="F118" i="1"/>
  <c r="I117" i="1"/>
  <c r="F117" i="1"/>
  <c r="I116" i="1"/>
  <c r="F116" i="1"/>
  <c r="I115" i="1"/>
  <c r="F115" i="1"/>
  <c r="I114" i="1"/>
  <c r="F114" i="1"/>
  <c r="I99" i="1"/>
  <c r="I97" i="1"/>
  <c r="F97" i="1"/>
  <c r="I95" i="1"/>
  <c r="F95" i="1"/>
  <c r="I93" i="1"/>
  <c r="F93" i="1"/>
  <c r="I91" i="1"/>
  <c r="F91" i="1"/>
  <c r="I89" i="1"/>
  <c r="I87" i="1"/>
  <c r="I85" i="1"/>
  <c r="I83" i="1"/>
  <c r="F83" i="1"/>
  <c r="I81" i="1"/>
  <c r="F81" i="1"/>
  <c r="I77" i="1"/>
  <c r="F77" i="1"/>
  <c r="I75" i="1"/>
  <c r="F75" i="1"/>
  <c r="I71" i="1"/>
  <c r="I66" i="1"/>
  <c r="I67" i="1" s="1"/>
  <c r="I64" i="1"/>
  <c r="I63" i="1"/>
  <c r="I61" i="1"/>
  <c r="I60" i="1"/>
  <c r="I22" i="1"/>
  <c r="I21" i="1"/>
  <c r="I19" i="1"/>
  <c r="I18" i="1"/>
  <c r="I307" i="1" s="1"/>
  <c r="D4" i="1"/>
  <c r="C4" i="1"/>
  <c r="N2" i="1"/>
  <c r="F222" i="1" s="1"/>
  <c r="F224" i="1" l="1"/>
  <c r="F216" i="1"/>
  <c r="F225" i="1"/>
  <c r="F153" i="1"/>
  <c r="F208" i="1"/>
  <c r="F163" i="1"/>
  <c r="F71" i="1"/>
  <c r="F156" i="1"/>
  <c r="F212" i="1"/>
  <c r="F220" i="1"/>
  <c r="F155" i="1"/>
  <c r="F219" i="1"/>
  <c r="F99" i="1"/>
  <c r="F152" i="1"/>
  <c r="F218" i="1"/>
  <c r="F211" i="1"/>
  <c r="F150" i="1"/>
  <c r="F157" i="1"/>
  <c r="F214" i="1"/>
  <c r="I11" i="1" l="1"/>
  <c r="I304" i="1" s="1"/>
  <c r="I12" i="1"/>
  <c r="I305" i="1" s="1"/>
  <c r="I15" i="1"/>
  <c r="I112" i="1" l="1"/>
  <c r="I14" i="1" l="1"/>
  <c r="F161" i="1"/>
  <c r="I161" i="1"/>
  <c r="I176" i="1"/>
  <c r="I109" i="1" l="1"/>
  <c r="I111" i="1"/>
  <c r="I110" i="1"/>
  <c r="I108" i="1"/>
  <c r="I177" i="1"/>
  <c r="I178" i="1"/>
  <c r="I28" i="1" l="1"/>
  <c r="I165" i="1"/>
  <c r="F165" i="1"/>
  <c r="I26" i="1"/>
  <c r="I311" i="1" s="1"/>
  <c r="I29" i="1"/>
  <c r="I25" i="1"/>
  <c r="I310" i="1" s="1"/>
  <c r="I184" i="1"/>
  <c r="I121" i="1" l="1"/>
  <c r="F121" i="1"/>
  <c r="I120" i="1"/>
  <c r="F120" i="1"/>
  <c r="F122" i="1"/>
  <c r="I123" i="1"/>
  <c r="I122" i="1"/>
  <c r="F123" i="1"/>
  <c r="F124" i="1"/>
  <c r="I124" i="1"/>
  <c r="I185" i="1"/>
  <c r="I186" i="1"/>
  <c r="I32" i="1" l="1"/>
  <c r="I313" i="1" s="1"/>
  <c r="I36" i="1"/>
  <c r="I167" i="1"/>
  <c r="I35" i="1"/>
  <c r="F167" i="1"/>
  <c r="I33" i="1"/>
  <c r="I314" i="1" s="1"/>
  <c r="I188" i="1"/>
  <c r="F130" i="1" l="1"/>
  <c r="I130" i="1"/>
  <c r="I128" i="1"/>
  <c r="F126" i="1"/>
  <c r="F128" i="1"/>
  <c r="I127" i="1"/>
  <c r="F127" i="1"/>
  <c r="I126" i="1"/>
  <c r="F129" i="1"/>
  <c r="I129" i="1"/>
  <c r="I189" i="1"/>
  <c r="I190" i="1"/>
  <c r="I40" i="1" l="1"/>
  <c r="I317" i="1" s="1"/>
  <c r="I43" i="1"/>
  <c r="I39" i="1"/>
  <c r="I316" i="1" s="1"/>
  <c r="I50" i="1" l="1"/>
  <c r="I47" i="1"/>
  <c r="I169" i="1"/>
  <c r="F169" i="1"/>
  <c r="I42" i="1"/>
  <c r="I136" i="1"/>
  <c r="F136" i="1"/>
  <c r="I46" i="1"/>
  <c r="F171" i="1"/>
  <c r="I49" i="1"/>
  <c r="I171" i="1"/>
  <c r="I192" i="1"/>
  <c r="I196" i="1"/>
  <c r="I135" i="1" l="1"/>
  <c r="I132" i="1"/>
  <c r="F135" i="1"/>
  <c r="I134" i="1"/>
  <c r="F133" i="1"/>
  <c r="F134" i="1"/>
  <c r="I133" i="1"/>
  <c r="F132" i="1"/>
  <c r="I139" i="1"/>
  <c r="F139" i="1"/>
  <c r="I141" i="1"/>
  <c r="F141" i="1"/>
  <c r="I140" i="1"/>
  <c r="I138" i="1"/>
  <c r="F140" i="1"/>
  <c r="F138" i="1"/>
  <c r="I142" i="1"/>
  <c r="F142" i="1"/>
  <c r="I193" i="1"/>
  <c r="I194" i="1"/>
  <c r="I197" i="1"/>
  <c r="I198" i="1"/>
  <c r="I57" i="1" l="1"/>
  <c r="I54" i="1"/>
  <c r="I173" i="1"/>
  <c r="I56" i="1"/>
  <c r="F173" i="1"/>
  <c r="I53" i="1"/>
  <c r="I200" i="1"/>
  <c r="I148" i="1" l="1"/>
  <c r="F148" i="1"/>
  <c r="F79" i="1"/>
  <c r="I79" i="1"/>
  <c r="F147" i="1"/>
  <c r="F144" i="1"/>
  <c r="F146" i="1"/>
  <c r="I147" i="1"/>
  <c r="F145" i="1"/>
  <c r="I144" i="1"/>
  <c r="I145" i="1"/>
  <c r="I146" i="1"/>
  <c r="I201" i="1"/>
  <c r="I202" i="1"/>
  <c r="I73" i="1" l="1"/>
  <c r="F73" i="1"/>
  <c r="I105" i="1" l="1"/>
  <c r="F105" i="1"/>
  <c r="F101" i="1"/>
  <c r="I101" i="1"/>
  <c r="F103" i="1" l="1"/>
  <c r="I103" i="1"/>
</calcChain>
</file>

<file path=xl/sharedStrings.xml><?xml version="1.0" encoding="utf-8"?>
<sst xmlns="http://schemas.openxmlformats.org/spreadsheetml/2006/main" count="1208" uniqueCount="571">
  <si>
    <t xml:space="preserve">Netznutzungspreisblatt für Marktlokationen (Preisblatt 1) </t>
  </si>
  <si>
    <t>Netzbetreiber [MP-ID]</t>
  </si>
  <si>
    <t>Umrechnung Jahr/Tag</t>
  </si>
  <si>
    <t>Umrechnung Monatsleistungspreise</t>
  </si>
  <si>
    <t>Preisblatt-ID</t>
  </si>
  <si>
    <t>Stellen Rundung</t>
  </si>
  <si>
    <t>Gültig ab [YYYYMMDD]</t>
  </si>
  <si>
    <t>BDEW-Codeliste der Artikelnummern und Artikel-ID</t>
  </si>
  <si>
    <t>Version (YYYYMMDDHHMM)</t>
  </si>
  <si>
    <t>202310152359</t>
  </si>
  <si>
    <t>Version 5.4 vom 29.09.2023</t>
  </si>
  <si>
    <t>Anwendung PB1 ab 01.01.2024</t>
  </si>
  <si>
    <t>Alle Angaben wurden gemäß der Codeliste der Artikelnummern und Artikel-ID, Stand 20.07.2023 edi@energy aufgeführt.</t>
  </si>
  <si>
    <t>Preisblattteil 1 Entgelte für Jahresleistungspreissystem</t>
  </si>
  <si>
    <t>reg. Preisblatt</t>
  </si>
  <si>
    <t>Preis</t>
  </si>
  <si>
    <t>Einheit</t>
  </si>
  <si>
    <t>Anmerkung:</t>
  </si>
  <si>
    <t>Gruppenartikel-ID [1-01-1]</t>
  </si>
  <si>
    <t>Höchstspannung</t>
  </si>
  <si>
    <t>Jahresbenutzungsdauerstunden &lt;2500 h/a</t>
  </si>
  <si>
    <t>Achtung: Preisblattkalkulation und Veröffentlichung nach § 17 Abs. 2 StromNEV</t>
  </si>
  <si>
    <t>Artikel-ID [1-01-1-001]</t>
  </si>
  <si>
    <t>Leistungspreis</t>
  </si>
  <si>
    <t>€/kW*Tag</t>
  </si>
  <si>
    <t>€/(kW und Jahr)</t>
  </si>
  <si>
    <t>Das Netzentgelt pro Entnahmestelle besteht aus einem Jahresleistungspreis in Euro pro Kilowatt und einem Arbeitspreis in Cent pro Kilowattstunde. </t>
  </si>
  <si>
    <t>Artikel-ID [1-01-1-002]</t>
  </si>
  <si>
    <t>Arbeitspreis</t>
  </si>
  <si>
    <t>€/kWh</t>
  </si>
  <si>
    <t>ct/kWh</t>
  </si>
  <si>
    <t>Jahresbenutzungsdauerstunden &gt;=2500 h/a</t>
  </si>
  <si>
    <r>
      <t xml:space="preserve">Das hier dargestellte Preisblattformat dient ausschließlich als Überführungshilfe für die Vorbereitung zum </t>
    </r>
    <r>
      <rPr>
        <b/>
        <sz val="10"/>
        <color rgb="FFFF0000"/>
        <rFont val="Arial"/>
        <family val="2"/>
      </rPr>
      <t>Datenaustausch über EDIFACT</t>
    </r>
    <r>
      <rPr>
        <sz val="10"/>
        <color rgb="FFFF0000"/>
        <rFont val="Arial"/>
        <family val="2"/>
      </rPr>
      <t xml:space="preserve"> zwischen Netzbetreiber und Lieferant!! </t>
    </r>
  </si>
  <si>
    <t>Artikel-ID [1-01-1-003]</t>
  </si>
  <si>
    <t>Es ist nicht zur Verföffentlichung gedacht!!</t>
  </si>
  <si>
    <t>Artikel-ID [1-01-1-004]</t>
  </si>
  <si>
    <t>Gruppenartikel-ID [1-01-2]</t>
  </si>
  <si>
    <t>Umspannung Höchst-/Hochspannung</t>
  </si>
  <si>
    <t>Die Codeliste der Artikelnummern, Gruppenartikel-ID und Artikel-ID findet Anwendung in den</t>
  </si>
  <si>
    <t>Nachrichtenbeschreibungen INVOIC, ORDERS, ORDRSP, PRICAT, QUOTES und UTILMD. Mit der</t>
  </si>
  <si>
    <t>Artikel-ID [1-01-2-001]</t>
  </si>
  <si>
    <t>neuen BNetzA-Festlegung BK6-20-160 zur Weiterentwicklung der Netzzugangsbedingungen</t>
  </si>
  <si>
    <t>Artikel-ID [1-01-2-002]</t>
  </si>
  <si>
    <t>Strom werden die Artikelnummern in der Sparte Strom für die GPKE von den Artikel-ID aus dem</t>
  </si>
  <si>
    <t>Preisblatt der Anlage 1b „Netznutzungspreisblatt“ der BNetzA abgelöst. Somit findet</t>
  </si>
  <si>
    <t>Artikel-ID [1-01-2-003]</t>
  </si>
  <si>
    <t>ausschließlich die Codeliste der Artikelnummern und Artikel-ID in der Marktkommunikation Anwendung.</t>
  </si>
  <si>
    <t>Artikel-ID [1-01-2-004]</t>
  </si>
  <si>
    <t>Gruppenartikel-ID [1-01-3]</t>
  </si>
  <si>
    <t>Hochspannung</t>
  </si>
  <si>
    <t>Die Codeliste der Artikelnummern und Artikel-ID unterliegt dem von der BNetzA vorgegebenen</t>
  </si>
  <si>
    <t>Änderungsmanagement.</t>
  </si>
  <si>
    <t>Artikel-ID [1-01-3-001]</t>
  </si>
  <si>
    <t>Artikel-ID [1-01-3-002]</t>
  </si>
  <si>
    <t xml:space="preserve">Bitte wenden Sie sich zur Umsetzung in das EDIFACT-Format an Ihren IT-Dienstleister (IT-Lieferant)! </t>
  </si>
  <si>
    <t>Artikel-ID [1-01-3-003]</t>
  </si>
  <si>
    <t>Die Umrechnung der Jahresleistungspreise wie auch der Grundpreise soll gem. Auskunft der BNetzA</t>
  </si>
  <si>
    <t>Artikel-ID [1-01-3-004]</t>
  </si>
  <si>
    <t>stets auf Basis von 365 Tagen (Schaltjahr = 366 Tage) erfolgen.</t>
  </si>
  <si>
    <t>Gruppenartikel-ID [1-01-4]</t>
  </si>
  <si>
    <t>Umspannung Hoch-/Mittelspannung</t>
  </si>
  <si>
    <t xml:space="preserve"> -Darstellung der Arbeitspreise in €/kWh mit 11 Nachkommastellen</t>
  </si>
  <si>
    <t xml:space="preserve"> -Darstellung der Leistungspreise in €/kW*Tag mit 11 Nachkommastellen</t>
  </si>
  <si>
    <t>Artikel-ID [1-01-4-001]</t>
  </si>
  <si>
    <t>Artikel-ID [1-01-4-002]</t>
  </si>
  <si>
    <r>
      <t xml:space="preserve">Auszug aus dem </t>
    </r>
    <r>
      <rPr>
        <b/>
        <sz val="10"/>
        <rFont val="Arial"/>
        <family val="2"/>
      </rPr>
      <t>Umsetzungsfragenkatalog</t>
    </r>
    <r>
      <rPr>
        <sz val="10"/>
        <rFont val="Arial"/>
        <family val="2"/>
      </rPr>
      <t xml:space="preserve"> vom </t>
    </r>
    <r>
      <rPr>
        <b/>
        <sz val="10"/>
        <rFont val="Arial"/>
        <family val="2"/>
      </rPr>
      <t>18.05.2022</t>
    </r>
    <r>
      <rPr>
        <sz val="10"/>
        <rFont val="Arial"/>
        <family val="2"/>
      </rPr>
      <t xml:space="preserve"> des </t>
    </r>
    <r>
      <rPr>
        <b/>
        <sz val="10"/>
        <rFont val="Arial"/>
        <family val="2"/>
      </rPr>
      <t>BDEW</t>
    </r>
    <r>
      <rPr>
        <sz val="10"/>
        <rFont val="Arial"/>
        <family val="2"/>
      </rPr>
      <t>:</t>
    </r>
  </si>
  <si>
    <t>Artikel-ID [1-01-4-003]</t>
  </si>
  <si>
    <t>Artikel-ID [1-01-4-004]</t>
  </si>
  <si>
    <t>Gruppenartikel-ID [1-01-5]</t>
  </si>
  <si>
    <t>Mittelspannung</t>
  </si>
  <si>
    <t>Artikel-ID [1-01-5-001]</t>
  </si>
  <si>
    <t>Artikel-ID [1-01-5-002]</t>
  </si>
  <si>
    <t>Artikel-ID [1-01-5-003]</t>
  </si>
  <si>
    <t>Artikel-ID [1-01-5-004]</t>
  </si>
  <si>
    <t>Gruppenartikel-ID [1-01-6]</t>
  </si>
  <si>
    <t>Umspannung Mittel-/Niederspannung</t>
  </si>
  <si>
    <t>Artikel-ID [1-01-6-001]</t>
  </si>
  <si>
    <t>Artikel-ID [1-01-6-002]</t>
  </si>
  <si>
    <t>Artikel-ID [1-01-6-003]</t>
  </si>
  <si>
    <t>Artikel-ID [1-01-6-004]</t>
  </si>
  <si>
    <t>Gruppenartikel-ID [1-01-7]</t>
  </si>
  <si>
    <t>Niederspannung</t>
  </si>
  <si>
    <t>Artikel-ID [1-01-7-001]</t>
  </si>
  <si>
    <t>Artikel-ID [1-01-7-002]</t>
  </si>
  <si>
    <t>Artikel-ID [1-01-7-003]</t>
  </si>
  <si>
    <t>Artikel-ID [1-01-7-004]</t>
  </si>
  <si>
    <t>Gruppenartikel-ID [1-01-8]</t>
  </si>
  <si>
    <t>Niederspannung - für Marktlokationen nach § 14a EnWG Entgelt für RLM Kunden</t>
  </si>
  <si>
    <t>Artikel-ID [1-01-8-001]</t>
  </si>
  <si>
    <t>Artikel-ID [1-01-8-002]</t>
  </si>
  <si>
    <t>Artikel-ID [1-01-8-003]</t>
  </si>
  <si>
    <t>Artikel-ID [1-01-8-004]</t>
  </si>
  <si>
    <t>Gruppenartikel-ID [1-01-9]</t>
  </si>
  <si>
    <t>Pauschale Reduzierung nach Modul 1 der Festlegungen zu Netzentgelten bei Anwendung der netzorientierten Steuerung von steuerbaren Verbrauchseinrichtungen und steuerbaren Netzanschlüssen nach § 14a EnWG gem. Festlegungen BK6-22-300 und BK8-22/010-A</t>
  </si>
  <si>
    <t>Artikel-ID [1-01-9-001]</t>
  </si>
  <si>
    <t>pauschale Reduzierung NS</t>
  </si>
  <si>
    <t>€/Tag</t>
  </si>
  <si>
    <t>€/Jahr</t>
  </si>
  <si>
    <t>Artikel-ID [1-01-9-002]</t>
  </si>
  <si>
    <t>pauschale Reduzierung MN</t>
  </si>
  <si>
    <t>Preisblattteil 2 Entgelte für Grundpreis-/ Arbeitspreissystem</t>
  </si>
  <si>
    <t>Marktlokation Grundpreis für Arbeitspreissystem</t>
  </si>
  <si>
    <t>Artikel-ID [1-02-0-001]</t>
  </si>
  <si>
    <t>Grundpreis</t>
  </si>
  <si>
    <t xml:space="preserve">Marktlokation, die in keine andere Kategorie fällt, sowie für Marktlokationen, die nach Modul 1 und/oder 3 der Festlegungen zu Netzentgelten bei Anwendung der netzorientierten Steuerung von steuerbaren Verbrauchseinrichtungen und steuerbaren Netzanschlüssen nach § 14a EnWG gem. Festlegungen BK6-22-300 und BK8-22/010-A abgerechnet werden Arbeitspreis </t>
  </si>
  <si>
    <t>Artikel-ID [1-02-0-002]</t>
  </si>
  <si>
    <t>Marktlokation der Kategorie steuerbare Speicherheizung, insbesondere nach § 14a EnWG</t>
  </si>
  <si>
    <t>Artikel-ID [1-02-0-003]</t>
  </si>
  <si>
    <t xml:space="preserve"> --&gt; Verknüpfung prüfen!!</t>
  </si>
  <si>
    <t xml:space="preserve">Marktlokation der Kategorie steuerbare Wärmepumpe, insbesondere nach § 14a EnWG </t>
  </si>
  <si>
    <t>Artikel-ID [1-02-0-004]</t>
  </si>
  <si>
    <t>Marktlokation der Kategorie öffentlicher Straßenbeleuchtung</t>
  </si>
  <si>
    <t>Artikel-ID [1-02-0-005]</t>
  </si>
  <si>
    <t xml:space="preserve"> --&gt; Verknüpfung prüfen!! (Änderung 22.09.2023)</t>
  </si>
  <si>
    <t xml:space="preserve">Marktlokationen der Kategorie steuerbare Elektromobilität, insbesondere nach § 14a EnWG </t>
  </si>
  <si>
    <t>Artikel-ID [1-02-0-006]</t>
  </si>
  <si>
    <t xml:space="preserve">Marktlokationen der Kategorie steuerbare Verbrauchseinrichtungen nach § 14a EnWG für die es keine genauer spezifizierte Artikel-ID gibt </t>
  </si>
  <si>
    <t>Artikel-ID [1-02-0-007]</t>
  </si>
  <si>
    <t xml:space="preserve">Marktlokation der Kategorie steuerbare Speicherheizung, insbesondere nach § 14a EnWG </t>
  </si>
  <si>
    <t>Artikel-ID [1-02-0-008]</t>
  </si>
  <si>
    <t>Artikel-ID [1-02-0-009]</t>
  </si>
  <si>
    <t>Artikel-ID [1-02-0-010]</t>
  </si>
  <si>
    <t xml:space="preserve">Marktlokation der Kategorie steuerbare Speicherheizung mit erweiterter Steuerbarkeit, insbesondere nach § 14a EnWG </t>
  </si>
  <si>
    <t>Artikel-ID [1-02-0-011]</t>
  </si>
  <si>
    <t>Marktlokation der Kategorie steuerbare Wärmepumpe mit erweiterter Steuerbarkeit, insbesondere nach § 14a EnWG</t>
  </si>
  <si>
    <t>Artikel-ID [1-02-0-012]</t>
  </si>
  <si>
    <t xml:space="preserve">Marktlokationen der Kategorie steuerbare Elektromobilität mit erweiterter Steuerbarkeit, insbesondere nach § 14a EnWG </t>
  </si>
  <si>
    <t>Artikel-ID [1-02-0-013]</t>
  </si>
  <si>
    <t>Marktlokationen der Kategorie steuerbare Verbrauchseinrichtungen nach § 14a EnWG, für die es keine genauer spezifizierte Artikel-ID gibt</t>
  </si>
  <si>
    <t>Artikel-ID [1-02-0-014]</t>
  </si>
  <si>
    <t>Pauschale Reduzierung nach Modul 1 der Festlegungen zu Netzentgelten bei Anwendung der netzorientierten Steuerung von steuerbaren Verbrauchseinrichtungen und steuerbaren Netzanschlüssen nach § 14a EnWG gem. Festlegungen BK6-22-300 und BK8-22/010-A</t>
  </si>
  <si>
    <t>Artikel-ID [1-02-0-015]</t>
  </si>
  <si>
    <t>Modul 1</t>
  </si>
  <si>
    <t>Rabatt!</t>
  </si>
  <si>
    <t>Marktlokation nach Modul 2 der Festlegungen zu Netzentgelten bei Anwendung der netzorientierten Steuerung von steuerbaren Verbrauchseinrichtungen und steuerbaren Netzanschlüssen nach § 14a EnWG gem. Festlegungen BK6-22-300 und BK8-22/010-A Arbeitspreis</t>
  </si>
  <si>
    <t>Artikel-ID [1-02-0-016]</t>
  </si>
  <si>
    <t>Modul 2</t>
  </si>
  <si>
    <t>Marktlokation nach Modul 3 der Festlegungen zu Netzentgelten bei Anwendung der netzorientierten Steuerung von steuerbaren Verbrauchseinrichtungen und steuerbaren Netzanschlüssen nach § 14a EnWG gem. Festlegungen BK6-22-300 und BK8-22/010-A Arbeitspreis HT</t>
  </si>
  <si>
    <t>Artikel-ID [1-02-0-017]</t>
  </si>
  <si>
    <t>Modul 3</t>
  </si>
  <si>
    <t>für 2024 noch nicht aktiv</t>
  </si>
  <si>
    <t>Marktlokation nach Modul 3 der Festlegungen zu Netzentgelten bei Anwendung der netzorientierten Steuerung von steuerbaren Verbrauchseinrichtungen und steuerbaren Netzanschlüssen nach § 14a EnWG gem. Festlegungen BK6-22-300 und BK8-22/010-A Arbeitspreis NT</t>
  </si>
  <si>
    <t>Artikel-ID [1-02-0-018]</t>
  </si>
  <si>
    <t>Preisblattteil 3 Entgelte für Monatsleistungspreissystem</t>
  </si>
  <si>
    <t>Gruppenartikel-ID [1-03-1]</t>
  </si>
  <si>
    <t>Monatsleistungspreissystem Höchstspannung</t>
  </si>
  <si>
    <t>Darstellung der Leistungspreise in €/kW*Tag mit 8 Nachkommastellen, gem. Auskunft der BNetzA</t>
  </si>
  <si>
    <t>Artikel-ID [1-03-1-001]</t>
  </si>
  <si>
    <t xml:space="preserve">Monatsleistungspreissystem Höchstspannung Leistungspreis für Monate mit 28 Tagen </t>
  </si>
  <si>
    <t>€/kW/Monat</t>
  </si>
  <si>
    <t>Auszug aus dem Umsetzungsfragenkatalog vom 18.05.2022 des BDEW:</t>
  </si>
  <si>
    <t>Artikel-ID [1-03-1-002]</t>
  </si>
  <si>
    <t xml:space="preserve">Monatsleistungspreissystem Höchstspannung Leistungspreis für Monate mit 29 Tagen </t>
  </si>
  <si>
    <t>Artikel-ID [1-03-1-003]</t>
  </si>
  <si>
    <t xml:space="preserve">Monatsleistungspreissystem Höchstspannung Leistungspreis für Monate mit 30 Tagen </t>
  </si>
  <si>
    <t>Artikel-ID [1-03-1-004]</t>
  </si>
  <si>
    <t xml:space="preserve">Monatsleistungspreissystem Höchstspannung Leistungspreis für Monate mit 31 Tagen </t>
  </si>
  <si>
    <t>Artikel-ID [1-03-1-005]</t>
  </si>
  <si>
    <t xml:space="preserve">Monatsleistungspreissystem Höchstspannung Arbeitspreis </t>
  </si>
  <si>
    <t>Gruppenartikel-ID [1-03-2]</t>
  </si>
  <si>
    <t>Monatsleistungspreissystem Umspannung Höchst-/Hochspannung</t>
  </si>
  <si>
    <t>Artikel-ID [1-03-2-001]</t>
  </si>
  <si>
    <t xml:space="preserve">Monatsleistungspreissystem Umspannung Höchst-/Hochspannung Leistungspreis für Monate mit 28 Tagen </t>
  </si>
  <si>
    <t>Artikel-ID [1-03-2-002]</t>
  </si>
  <si>
    <t xml:space="preserve">Monatsleistungspreissystem Umspannung Höchst-/Hochspannung Leistungspreis für Monate mit 29 Tagen </t>
  </si>
  <si>
    <t>Artikel-ID [1-03-2-003]</t>
  </si>
  <si>
    <t xml:space="preserve">Monatsleistungspreissystem Umspannung Höchst-/Hochspannung Leistungspreis für Monate mit 30 Tagen </t>
  </si>
  <si>
    <t>Artikel-ID [1-03-2-004]</t>
  </si>
  <si>
    <t xml:space="preserve">Monatsleistungspreissystem Umspannung Höchst-/Hochspannung Leistungspreis für Monate mit 31 Tagen </t>
  </si>
  <si>
    <t>Artikel-ID [1-03-2-005]</t>
  </si>
  <si>
    <t xml:space="preserve">Monatsleistungspreissystem Umspannung Höchst-/Hochspannung Arbeitspreis </t>
  </si>
  <si>
    <t>Gruppenartikel-ID [1-03-3]</t>
  </si>
  <si>
    <t>Monatsleistungspreissystem Hochspannung</t>
  </si>
  <si>
    <t>Artikel-ID [1-03-3-001]</t>
  </si>
  <si>
    <t xml:space="preserve">Monatsleistungspreissystem Hochspannung Leistungspreis für Monate mit 28 Tagen </t>
  </si>
  <si>
    <t>Artikel-ID [1-03-3-002]</t>
  </si>
  <si>
    <t xml:space="preserve">Monatsleistungspreissystem Hochspannung Leistungspreis für Monate mit 29 Tagen </t>
  </si>
  <si>
    <t>Artikel-ID [1-03-3-003]</t>
  </si>
  <si>
    <t xml:space="preserve">Monatsleistungspreissystem Hochspannung Leistungspreis für Monate mit 30 Tagen </t>
  </si>
  <si>
    <t>Artikel-ID [1-03-3-004]</t>
  </si>
  <si>
    <t xml:space="preserve">Monatsleistungspreissystem Hochspannung Leistungspreis für Monate mit 31 Tagen </t>
  </si>
  <si>
    <t>Artikel-ID [1-03-3-005]</t>
  </si>
  <si>
    <t>Monatsleistungspreissystem Hochspannung Arbeitspreis</t>
  </si>
  <si>
    <t>Gruppenartikel-ID [1-03-4]</t>
  </si>
  <si>
    <t>Monatsleistungspreissystem Umspannung Hoch-/Mittelspannung</t>
  </si>
  <si>
    <t>Artikel-ID [1-03-4-001]</t>
  </si>
  <si>
    <t xml:space="preserve">Monatsleistungspreissystem Umspannung Hoch-/Mittelspannung Leistungspreis für Monate mit 28 Tagen </t>
  </si>
  <si>
    <t>Artikel-ID [1-03-4-002]</t>
  </si>
  <si>
    <t xml:space="preserve">Monatsleistungspreissystem Umspannung Hoch-/Mittelspannung Leistungspreis für Monate mit 29 Tagen </t>
  </si>
  <si>
    <t>Artikel-ID [1-03-4-003]</t>
  </si>
  <si>
    <t xml:space="preserve">Monatsleistungspreissystem Umspannung Hoch-/Mittelspannung Leistungspreis für Monate mit 30 Tagen </t>
  </si>
  <si>
    <t>Artikel-ID [1-03-4-004]</t>
  </si>
  <si>
    <t xml:space="preserve">Monatsleistungspreissystem Umspannung Hoch-/Mittelspannung Leistungspreis für Monate mit 31 Tagen </t>
  </si>
  <si>
    <t>Artikel-ID [1-03-4-005]</t>
  </si>
  <si>
    <t>Monatsleistungspreissystem Umspannung Hoch-/Mittelspannung Arbeitspreis</t>
  </si>
  <si>
    <t>Gruppenartikel-ID [1-03-5]</t>
  </si>
  <si>
    <t>Monatsleistungspreissystem Mittelspannung</t>
  </si>
  <si>
    <t>Artikel-ID [1-03-5-001]</t>
  </si>
  <si>
    <t xml:space="preserve">Monatsleistungspreissystem Mittelspannung Leistungspreis für Monate mit 28 Tagen </t>
  </si>
  <si>
    <t>Artikel-ID [1-03-5-002]</t>
  </si>
  <si>
    <t xml:space="preserve">Monatsleistungspreissystem Mittelspannung Leistungspreis für Monate mit 29 Tagen </t>
  </si>
  <si>
    <t>Artikel-ID [1-03-5-003]</t>
  </si>
  <si>
    <t xml:space="preserve">Monatsleistungspreissystem Mittelspannung Leistungspreis für Monate mit 30 Tagen </t>
  </si>
  <si>
    <t>Artikel-ID [1-03-5-004]</t>
  </si>
  <si>
    <t xml:space="preserve">Monatsleistungspreissystem Mittelspannung Leistungspreis für Monate mit 31 Tagen </t>
  </si>
  <si>
    <t>Artikel-ID [1-03-5-005]</t>
  </si>
  <si>
    <t>Monatsleistungspreissystem Mittelspannung Arbeitspreis</t>
  </si>
  <si>
    <t>Gruppenartikel-ID [1-03-6]</t>
  </si>
  <si>
    <t>Monatsleistungspreissystem Umspannung Mittel-/Niederspannung</t>
  </si>
  <si>
    <t>Artikel-ID [1-03-6-001]</t>
  </si>
  <si>
    <t xml:space="preserve">Monatsleistungspreissystem Umspannung Mittel-/Niederspannung Leistungspreis für Monate mit 28 Tagen </t>
  </si>
  <si>
    <t>Artikel-ID [1-03-6-002]</t>
  </si>
  <si>
    <t xml:space="preserve">Monatsleistungspreissystem Umspannung Mittel-/Niederspannung Leistungspreis für Monate mit 29 Tagen </t>
  </si>
  <si>
    <t>Artikel-ID [1-03-6-003]</t>
  </si>
  <si>
    <t xml:space="preserve">Monatsleistungspreissystem Umspannung Mittel-/Niederspannung Leistungspreis für Monate mit 30 Tagen </t>
  </si>
  <si>
    <t>Artikel-ID [1-03-6-004]</t>
  </si>
  <si>
    <t xml:space="preserve">Monatsleistungspreissystem Umspannung Mittel-/Niederspannung Leistungspreis für Monate mit 31 Tagen </t>
  </si>
  <si>
    <t>Artikel-ID [1-03-6-005]</t>
  </si>
  <si>
    <t>Monatsleistungspreissystem Umspannung Mittel-/Niederspannung Arbeitspreis</t>
  </si>
  <si>
    <t>Gruppenartikel-ID [1-03-7]</t>
  </si>
  <si>
    <t>Monatsleistungspreissystem Niederspannung</t>
  </si>
  <si>
    <t>Artikel-ID [1-03-7-001]</t>
  </si>
  <si>
    <t xml:space="preserve">Monatsleistungspreissystem Niederspannung Leistungspreis für Monate mit 28 Tagen </t>
  </si>
  <si>
    <t>Artikel-ID [1-03-7-002]</t>
  </si>
  <si>
    <t xml:space="preserve">Monatsleistungspreissystem Niederspannung Leistungspreis für Monate mit 29 Tagen </t>
  </si>
  <si>
    <t>Artikel-ID [1-03-7-003]</t>
  </si>
  <si>
    <t xml:space="preserve">Monatsleistungspreissystem Niederspannung Leistungspreis für Monate mit 30 Tagen </t>
  </si>
  <si>
    <t>Artikel-ID [1-03-7-004]</t>
  </si>
  <si>
    <t xml:space="preserve">Monatsleistungspreissystem Niederspannung Leistungspreis für Monate mit 31 Tagen </t>
  </si>
  <si>
    <t>Artikel-ID [1-03-7-005]</t>
  </si>
  <si>
    <t>Monatsleistungspreissystem Niederspannung Arbeitspreis</t>
  </si>
  <si>
    <t>Gruppenartikel-ID [1-03-8]</t>
  </si>
  <si>
    <t>Monatsleistungspreissystem Umspannung Mittel-/Niederspannung Pauschale Reduzierung nach Modul 1 nach § 14a EnWG</t>
  </si>
  <si>
    <t>Artikel-ID [1-03-8-001]</t>
  </si>
  <si>
    <t>Monatsleistungspreissystem Pauschale Reduzierung nach Modul 1 §14a EnWG für Monate mit 28 Tagen</t>
  </si>
  <si>
    <t>Artikel-ID [1-03-8-002]</t>
  </si>
  <si>
    <t>Monatsleistungspreissystem Pauschale Reduzierung nach Modul 1 §14a EnWG für Monate mit 29 Tagen</t>
  </si>
  <si>
    <t>Artikel-ID [1-03-8-003]</t>
  </si>
  <si>
    <t>Monatsleistungspreissystem Pauschale Reduzierung nach Modul 1 §14a EnWG für Monate mit 30 Tagen</t>
  </si>
  <si>
    <t>Artikel-ID [1-03-8-004]</t>
  </si>
  <si>
    <t>Monatsleistungspreissystem Pauschale Reduzierung nach Modul 1 §14a EnWG für Monate mit 31 Tagen</t>
  </si>
  <si>
    <t>Gruppenartikel-ID [1-03-9]</t>
  </si>
  <si>
    <t>Monatsleistungspreissystem Umspannung Niederspannung Pauschale Reduzierung nach Modul 1 nach § 14a EnWG</t>
  </si>
  <si>
    <t>Artikel-ID [1-03-9-001]</t>
  </si>
  <si>
    <t>Artikel-ID [1-03-9-002]</t>
  </si>
  <si>
    <t>Artikel-ID [1-03-9-003]</t>
  </si>
  <si>
    <t>Artikel-ID [1-03-9-004]</t>
  </si>
  <si>
    <t>Preisblattteil 4 Entgelte für Stromspeicher gem. § 19 Abs. 4 StromNEV</t>
  </si>
  <si>
    <t>Artikel-ID [1-04-1-001]</t>
  </si>
  <si>
    <t>€/kW/Jahr</t>
  </si>
  <si>
    <t>Artikel-ID [1-04-2-001]</t>
  </si>
  <si>
    <t>Artikel-ID [1-04-3-001]</t>
  </si>
  <si>
    <t>Artikel-ID [1-04-4-001]</t>
  </si>
  <si>
    <t>Artikel-ID [1-04-5-001]</t>
  </si>
  <si>
    <t>Artikel-ID [1-04-6-001]</t>
  </si>
  <si>
    <t>Artikel-ID [1-04-7-001]</t>
  </si>
  <si>
    <t xml:space="preserve">Preisblattteil 5 Netzreservekapazität </t>
  </si>
  <si>
    <t>Gruppenartikel-ID [1-05-1]</t>
  </si>
  <si>
    <t>Artikel-ID [1-05-1-001]</t>
  </si>
  <si>
    <t>bis 200 h/a</t>
  </si>
  <si>
    <t>Darstellung der Leistungspreise in €/kW*Tag mit 11 Nachkommastellen</t>
  </si>
  <si>
    <t>Artikel-ID [1-05-1-002]</t>
  </si>
  <si>
    <t>über 200 h/a bis 400 h/a</t>
  </si>
  <si>
    <t>Artikel-ID [1-05-1-003]</t>
  </si>
  <si>
    <t>über 400 h/a bis 600 h/a</t>
  </si>
  <si>
    <t>Gruppenartikel-ID [1-05-2]</t>
  </si>
  <si>
    <t>Artikel-ID [1-05-2-001]</t>
  </si>
  <si>
    <t>Artikel-ID [1-05-2-002]</t>
  </si>
  <si>
    <t>Artikel-ID [1-05-2-003]</t>
  </si>
  <si>
    <t>Gruppenartikel-ID [1-05-3]</t>
  </si>
  <si>
    <t>Artikel-ID [1-05-3-001]</t>
  </si>
  <si>
    <t>Artikel-ID [1-05-3-002]</t>
  </si>
  <si>
    <t>Artikel-ID [1-05-3-003]</t>
  </si>
  <si>
    <t>Gruppenartikel-ID [1-05-4]</t>
  </si>
  <si>
    <t>Artikel-ID [1-05-4-001]</t>
  </si>
  <si>
    <t>Artikel-ID [1-05-4-002]</t>
  </si>
  <si>
    <t>Artikel-ID [1-05-4-003]</t>
  </si>
  <si>
    <t>Gruppenartikel-ID [1-05-5]</t>
  </si>
  <si>
    <t>Artikel-ID [1-05-5-001]</t>
  </si>
  <si>
    <t>Artikel-ID [1-05-5-002]</t>
  </si>
  <si>
    <t>Artikel-ID [1-05-5-003]</t>
  </si>
  <si>
    <t>Gruppenartikel-ID [1-05-6]</t>
  </si>
  <si>
    <t>Artikel-ID [1-05-6-001]</t>
  </si>
  <si>
    <t>Artikel-ID [1-05-6-002]</t>
  </si>
  <si>
    <t>Artikel-ID [1-05-6-003]</t>
  </si>
  <si>
    <t>Gruppenartikel-ID [1-05-7]</t>
  </si>
  <si>
    <t>Artikel-ID [1-05-7-001]</t>
  </si>
  <si>
    <t>Artikel-ID [1-05-7-002]</t>
  </si>
  <si>
    <t>Artikel-ID [1-05-7-003]</t>
  </si>
  <si>
    <t>Preisblattteil 6 Entgelte für Messstellenbetrieb bei kME (sobald mME bzw. iMS verbaut ist erfolgt die Abrechnung über den MSB)</t>
  </si>
  <si>
    <t>Artikel-ID [1-06-1-001]</t>
  </si>
  <si>
    <t>kME mit registrierender Last-/Einspeisemessung</t>
  </si>
  <si>
    <t>Artikel-ID [1-06-1-002]</t>
  </si>
  <si>
    <t>Wandlersatz für Messstellenbetrieb bei kME</t>
  </si>
  <si>
    <t>Änderung im Preissystem: Wandler grundsätzlich separat angeben</t>
  </si>
  <si>
    <t>Artikel-ID [1-06-3-001]</t>
  </si>
  <si>
    <t>Artikel-ID [1-06-3-002]</t>
  </si>
  <si>
    <t>Artikel-ID [1-06-5-001]</t>
  </si>
  <si>
    <t>Artikel-ID [1-06-5-002]</t>
  </si>
  <si>
    <t>Artikel-ID [1-06-7-001]</t>
  </si>
  <si>
    <t>Artikel-ID [1-06-7-002]</t>
  </si>
  <si>
    <t>Artikel-ID [1-06-7-003]</t>
  </si>
  <si>
    <t>Schaltgerät oder Rundsteuerempfänger</t>
  </si>
  <si>
    <t>Bei jährlicher Ablesung</t>
  </si>
  <si>
    <t>Artikel-ID [1-06-7-004]</t>
  </si>
  <si>
    <t>kME Einrichtungszähler Eintarif</t>
  </si>
  <si>
    <t>Artikel-ID [1-06-7-005]</t>
  </si>
  <si>
    <t>kME Einrichtungszähler Zweitarif</t>
  </si>
  <si>
    <t>Artikel-ID [1-06-7-006]</t>
  </si>
  <si>
    <t>kME Zweirichtungszähler Eintarif</t>
  </si>
  <si>
    <t>Artikel-ID [1-06-7-007]</t>
  </si>
  <si>
    <t>kME Zweirichtungszähler Zweitarif</t>
  </si>
  <si>
    <t>Artikel-ID [1-06-7-008]</t>
  </si>
  <si>
    <t>kME Mehrtarifzähler</t>
  </si>
  <si>
    <t>Artikel-ID [1-06-7-009]</t>
  </si>
  <si>
    <t>kME Prepaymentzähler</t>
  </si>
  <si>
    <t>Artikel-ID [1-06-7-010]</t>
  </si>
  <si>
    <t>kME Maximumzähler</t>
  </si>
  <si>
    <t>Artikel-ID [1-06-7-011]</t>
  </si>
  <si>
    <t>kME EDL21 Zähler</t>
  </si>
  <si>
    <t>Bei halbjährlicher Ablesung</t>
  </si>
  <si>
    <t>Artikel-ID [1-06-7-012]</t>
  </si>
  <si>
    <t>Artikel-ID [1-06-7-013]</t>
  </si>
  <si>
    <t>Artikel-ID [1-06-7-014]</t>
  </si>
  <si>
    <t>Artikel-ID [1-06-7-015]</t>
  </si>
  <si>
    <t>Artikel-ID [1-06-7-016]</t>
  </si>
  <si>
    <t xml:space="preserve">kME Mehrtarifzähler </t>
  </si>
  <si>
    <t>Artikel-ID [1-06-7-017]</t>
  </si>
  <si>
    <t>Artikel-ID [1-06-7-018]</t>
  </si>
  <si>
    <t>Artikel-ID [1-06-7-019]</t>
  </si>
  <si>
    <t>Bei vierteljährlicher Ablesung</t>
  </si>
  <si>
    <t>Artikel-ID [1-06-7-020]</t>
  </si>
  <si>
    <t>Artikel-ID [1-06-7-021]</t>
  </si>
  <si>
    <t>Artikel-ID [1-06-7-022]</t>
  </si>
  <si>
    <t>Artikel-ID [1-06-7-023]</t>
  </si>
  <si>
    <t>Artikel-ID [1-06-7-024]</t>
  </si>
  <si>
    <t>Artikel-ID [1-06-7-025]</t>
  </si>
  <si>
    <t>Artikel-ID [1-06-7-026]</t>
  </si>
  <si>
    <t>Artikel-ID [1-06-7-027]</t>
  </si>
  <si>
    <t>Bei monatlicher Ablesung</t>
  </si>
  <si>
    <t>Artikel-ID [1-06-7-028]</t>
  </si>
  <si>
    <t>Artikel-ID [1-06-7-029]</t>
  </si>
  <si>
    <t>Artikel-ID [1-06-7-030]</t>
  </si>
  <si>
    <t>Artikel-ID [1-06-7-031]</t>
  </si>
  <si>
    <t>Artikel-ID [1-06-7-032]</t>
  </si>
  <si>
    <t>Artikel-ID [1-06-7-033]</t>
  </si>
  <si>
    <t>Artikel-ID [1-06-7-034]</t>
  </si>
  <si>
    <t>Artikel-ID [1-06-7-035]</t>
  </si>
  <si>
    <t>Alle Spannungsebenen</t>
  </si>
  <si>
    <t>Artikel-ID [1-06-0-036]</t>
  </si>
  <si>
    <t>Telekommunikationsanschluss durch NB (Fernauslesung)</t>
  </si>
  <si>
    <t>Artikel-ID [1-06-0-037]</t>
  </si>
  <si>
    <t>Telekommunikationsanschluss durch AN (Fernauslesung)</t>
  </si>
  <si>
    <t>Artikel-ID [1-06-0-038]</t>
  </si>
  <si>
    <t>Manuelle vor Ort Ablesung bei kME mit registrierender Last-/Einspeisemessung</t>
  </si>
  <si>
    <t>€/Vorgang</t>
  </si>
  <si>
    <t>Artikel-ID [1-06-0-039]</t>
  </si>
  <si>
    <t>Entgelt Impulsweitergabe</t>
  </si>
  <si>
    <t>Preisblattteil 7 individuelle Netzentgelte</t>
  </si>
  <si>
    <t>Gruppenartikel-ID [1-07-1]</t>
  </si>
  <si>
    <t>Individuelle Netzentgelte nach § 19 Abs. 2 Satz 1 StromNEV</t>
  </si>
  <si>
    <t>Artikel-ID [1-07-1-001]</t>
  </si>
  <si>
    <t>--,--</t>
  </si>
  <si>
    <t>Artikel-ID [1-07-1-002]</t>
  </si>
  <si>
    <t>Artikel-ID [1-07-1-003]</t>
  </si>
  <si>
    <t>Artikel-ID [1-07-1-004]</t>
  </si>
  <si>
    <t>Gruppenartikel-ID [1-07-2]</t>
  </si>
  <si>
    <t>Individuelle Netzentgelte nach § 19 Abs. 2 Satz 2 StromNEV</t>
  </si>
  <si>
    <t>Artikel-ID [1-07-2-001]</t>
  </si>
  <si>
    <t>Artikel-ID [1-07-2-002]</t>
  </si>
  <si>
    <t>Artikel-ID [1-07-2-003]</t>
  </si>
  <si>
    <t>Artikel-ID [1-07-2-004]</t>
  </si>
  <si>
    <t>Gruppenartikel-ID [1-07-3]</t>
  </si>
  <si>
    <t>Singulär genutzte Betriebsmittel nach § 19 Abs. 3 StromNEV</t>
  </si>
  <si>
    <t>Artikel-ID [1-07-3-001]</t>
  </si>
  <si>
    <t xml:space="preserve">Singulär genutzte Betriebsmittel nach § 19 Abs. 3 StromNEV </t>
  </si>
  <si>
    <t>Preisblattteil 8 Konzessionsabgabe</t>
  </si>
  <si>
    <t>Artikel-ID [1-08-1-001]</t>
  </si>
  <si>
    <t>Höchstbetrag der Konzessionsabgabe für Entnahme von Marktlokationen von Tarifkunden in Schwachlastzeiten gem. § 2 Abs. 2 Satz 1 a) KAV</t>
  </si>
  <si>
    <t>Artikel-ID [1-08-1-AGS-KG]</t>
  </si>
  <si>
    <t xml:space="preserve">Gemeindespezifische, kundengruppenindividuelle Konzessionsabgabe für Entnahme von Marktlokationen von Tarifkunden in Schwachlastzeiten gem. § 2 Abs. 2 Satz 1 a) KAV </t>
  </si>
  <si>
    <t xml:space="preserve">xx,xx
</t>
  </si>
  <si>
    <t xml:space="preserve">€/kWh
</t>
  </si>
  <si>
    <t>Bei den Konzessionsabgaben gibt es die Besonderheit, dass neben den fest vorgegebenen Artikel-ID auch die Netzbetreiber eigene Artikel-ID vergeben können. Die fest vorgegebenen Artikel-ID werden genutzt, wenn der Höchstsatz der Konzessionsabgabe in Rechnung gestellt wird. In diesem Fall (Verwendung des Höchstsatzes der Konzessionsabgabe nach Einwohner der Gemeinde) erfolgt keine Preisangabe in der PRICAT. Wenn die Konzessionsabgaben nicht dem Höchstsatz (nach Einwohner der Gemeinde) entsprechen, werden vom Netzbetreiber eigene Artikel-ID erzeugt. Der exakte Aufbau wir nachstehend beschrieben. In diesem Fall ist der individuelle Preis der Konzessionsabgabe in der PRICAT anzugeben.</t>
  </si>
  <si>
    <r>
      <t>Der „</t>
    </r>
    <r>
      <rPr>
        <b/>
        <sz val="12"/>
        <rFont val="Calibri"/>
        <family val="2"/>
      </rPr>
      <t>Amtlicher Gemeindeschlüssel</t>
    </r>
    <r>
      <rPr>
        <sz val="12"/>
        <rFont val="Calibri"/>
        <family val="2"/>
      </rPr>
      <t>“ (AGS) ist ein 8-stelliger Schlüssel zur eindeutigen Identifizierung einer Gemeinde mit den Bestandteilen:</t>
    </r>
  </si>
  <si>
    <r>
      <t>Der „</t>
    </r>
    <r>
      <rPr>
        <b/>
        <sz val="12"/>
        <rFont val="Calibri"/>
        <family val="2"/>
      </rPr>
      <t>Amtlicher Regionalschlüssel</t>
    </r>
    <r>
      <rPr>
        <sz val="12"/>
        <rFont val="Calibri"/>
        <family val="2"/>
      </rPr>
      <t>“ (ARS) ist ein 12-stelliger Schlüssel zur eindeutigen Identifizierung einer Gemeinde mit den Bestandteilen:</t>
    </r>
  </si>
  <si>
    <t>AGS: amtlicher Gemeindeschlüssel</t>
  </si>
  <si>
    <r>
      <t>›</t>
    </r>
    <r>
      <rPr>
        <sz val="7"/>
        <color rgb="FFC20000"/>
        <rFont val="Times New Roman"/>
        <family val="1"/>
      </rPr>
      <t xml:space="preserve">          </t>
    </r>
    <r>
      <rPr>
        <sz val="12"/>
        <rFont val="Calibri"/>
        <family val="2"/>
      </rPr>
      <t>Bundesland (2 Stellen),</t>
    </r>
  </si>
  <si>
    <t>KG: Kundengruppe, siehe Tabelle</t>
  </si>
  <si>
    <r>
      <t>›</t>
    </r>
    <r>
      <rPr>
        <sz val="7"/>
        <color rgb="FFC20000"/>
        <rFont val="Times New Roman"/>
        <family val="1"/>
      </rPr>
      <t xml:space="preserve">          </t>
    </r>
    <r>
      <rPr>
        <sz val="12"/>
        <rFont val="Calibri"/>
        <family val="2"/>
      </rPr>
      <t>Regierungsbezirk (1 Stelle),</t>
    </r>
  </si>
  <si>
    <t>Gruppenartikel-ID</t>
  </si>
  <si>
    <t>[1-08-2-AGS-KG]</t>
  </si>
  <si>
    <r>
      <t>›</t>
    </r>
    <r>
      <rPr>
        <sz val="7"/>
        <color rgb="FFC20000"/>
        <rFont val="Times New Roman"/>
        <family val="1"/>
      </rPr>
      <t xml:space="preserve">          </t>
    </r>
    <r>
      <rPr>
        <sz val="12"/>
        <rFont val="Calibri"/>
        <family val="2"/>
      </rPr>
      <t>Kreis (2 Stellen) und</t>
    </r>
  </si>
  <si>
    <r>
      <t>›</t>
    </r>
    <r>
      <rPr>
        <sz val="7"/>
        <color rgb="FFC20000"/>
        <rFont val="Times New Roman"/>
        <family val="1"/>
      </rPr>
      <t xml:space="preserve">          </t>
    </r>
    <r>
      <rPr>
        <sz val="12"/>
        <rFont val="Calibri"/>
        <family val="2"/>
      </rPr>
      <t>Kreis (2 Stellen),</t>
    </r>
  </si>
  <si>
    <t>Artikel-ID [1-08-2-001]</t>
  </si>
  <si>
    <t>Gemeindespezifische, kundengruppenindividuelle, gezonte Konzessionsabgabe für Entnahme von Marktlokationen von Tarifkunden in Schwachlastzeiten gem. § 2 Abs. 2 Satz 1 a) KAV (Einheit: €/kWh)</t>
  </si>
  <si>
    <r>
      <t>›</t>
    </r>
    <r>
      <rPr>
        <sz val="7"/>
        <color rgb="FFC20000"/>
        <rFont val="Times New Roman"/>
        <family val="1"/>
      </rPr>
      <t xml:space="preserve">          </t>
    </r>
    <r>
      <rPr>
        <sz val="12"/>
        <rFont val="Calibri"/>
        <family val="2"/>
      </rPr>
      <t>Gemeinde (3 Stellen).</t>
    </r>
  </si>
  <si>
    <r>
      <t>›</t>
    </r>
    <r>
      <rPr>
        <sz val="7"/>
        <color rgb="FFC20000"/>
        <rFont val="Times New Roman"/>
        <family val="1"/>
      </rPr>
      <t xml:space="preserve">          </t>
    </r>
    <r>
      <rPr>
        <sz val="12"/>
        <rFont val="Calibri"/>
        <family val="2"/>
      </rPr>
      <t>Gemeindeverband (4 Stellen) und</t>
    </r>
  </si>
  <si>
    <t>Unter dem nachstehenden Link ist die Liste mit dem „Amtlichen Regionalschlüssel“ (ARS) zu finden:</t>
  </si>
  <si>
    <t>https://www.destatis.de/DE/Themen/Laender-Regionen/Regionales/Gemeindeverzeichnis/Administrativ/Archiv/GVAuszugJ/31122020_Auszug_GV.html;jsessionid=6CB093665A7FBC61E660CB2C7BECBE0D.live712</t>
  </si>
  <si>
    <t>Z: Nummer der Zone; mit 1 ≤ Z ≤ 9</t>
  </si>
  <si>
    <t>Durch das Weglassen der Spalte für den Gemeindeverband (VB) wird aus dem ARS der AGS.</t>
  </si>
  <si>
    <t>Artikel-ID [1-08-3-001]</t>
  </si>
  <si>
    <t>Höchstbetrag der Konzessionsabgabe für Entnahme von Marktlokationen von Sondervertragskunden gem. § 2 Abs. 3 Satz 1 KAV (Einheit: €/kWh)</t>
  </si>
  <si>
    <t>Amtlicher Regionalschlüssel (ARS)</t>
  </si>
  <si>
    <t>Artikel-ID [1-08-3-AGS]</t>
  </si>
  <si>
    <t>Gemeindespezifische Konzessionsabgabe für Entnahme von Marktlokationen von Sondervertragskunden gem. § 2 Abs. 3 Satz 1 KAV (Einheit: €/kWh)</t>
  </si>
  <si>
    <t>Land</t>
  </si>
  <si>
    <t>RB</t>
  </si>
  <si>
    <t>Kreis</t>
  </si>
  <si>
    <t>VB</t>
  </si>
  <si>
    <t>Gem</t>
  </si>
  <si>
    <t>Artikel-ID [1-08-4-001]</t>
  </si>
  <si>
    <t xml:space="preserve">Höchstbetrag der Konzessionsabgabe für Entnahme von Marktlokationen von Tarifkunden gem. § 2 Abs. 2 Satz 1b) KAV </t>
  </si>
  <si>
    <t xml:space="preserve">bis 25.000 Einwohner </t>
  </si>
  <si>
    <t>Z steht für die Zone. Die Zonen mit den Zonengrenzen in kWh/Jahr werden im Rahmen der Marktkommunikation über das elektronische Preisblatt (PRICAT) definiert.</t>
  </si>
  <si>
    <t>Artikel-ID [1-08-4-002]</t>
  </si>
  <si>
    <t>von 25.000 bis 100.000 Einwohner</t>
  </si>
  <si>
    <t>Codes der Kundengruppen</t>
  </si>
  <si>
    <t>Artikel-ID [1-08-4-003]</t>
  </si>
  <si>
    <t>von 100.000 bis 500.000 Einwohner</t>
  </si>
  <si>
    <t>Artikel-ID [1-08-4-004]</t>
  </si>
  <si>
    <t>über 500.000 Einwohner</t>
  </si>
  <si>
    <t>Kundengruppe</t>
  </si>
  <si>
    <t>Code</t>
  </si>
  <si>
    <t>Artikel-ID [1-08-4-AGS-KG]</t>
  </si>
  <si>
    <t xml:space="preserve">Gemeindespezifische, kundengruppenindividuelle Konzessionsabgabe für Entnahme von Marktlokationen von Tarifkunden gem. § 2 Abs. 2 Satz 1 b) KAV </t>
  </si>
  <si>
    <t>reine Landwirtschaft</t>
  </si>
  <si>
    <t>Landwirtschaft in Kombination mit Haushalt</t>
  </si>
  <si>
    <t>Sonstige / keine gesonderte Kundengruppe</t>
  </si>
  <si>
    <t>Artikel-ID [1-08-5-AGS-KG]</t>
  </si>
  <si>
    <t>Artikel-ID [1-08-5-AGS-KG-Z]</t>
  </si>
  <si>
    <t>Gemeindespezifische, kundengruppenindividuelle, gezonte Konzessionsabgabe für Entnahme von Marktlokationen von Tarifkunden gem. § 2 Abs. 2 Satz 1b) KAV (Einheit: €/kWh)</t>
  </si>
  <si>
    <t>Artikel-ID [1-08-6-001]</t>
  </si>
  <si>
    <t>Für Marktlokationen deren (Teil-)Menge von der Konzessionsabgabe befreit ist (Einheit: €/kWh)</t>
  </si>
  <si>
    <t>Preisblattteil 9 Entgelte für Tagesleistungspreissystem</t>
  </si>
  <si>
    <t>Artikel-ID [1-09-1-001]</t>
  </si>
  <si>
    <t>§ 17 Abs. 8 StromNEV:</t>
  </si>
  <si>
    <t>Artikel-ID [1-09-1-002]</t>
  </si>
  <si>
    <t>Netzbetreiber können für den Strombezug der von Land aus erbrachten Stromversorgung von Seeschiffen am Liegeplatz oberhalb der Umspannung von Mittel- zu Niederspannung neben einem Jahres- und Monatsleistungspreissystem auch eine Abrechnung auf der Grundlage von Tagesleistungspreisen anbieten, wenn</t>
  </si>
  <si>
    <t xml:space="preserve"> 1. eine zeitlich begrenzte Leistungsaufnahme erfolgt, der in der übrigen Zeit eine deutlich geringere oder keine Leistungsaufnahme gegenübersteht, und</t>
  </si>
  <si>
    <t>Artikel-ID [1-09-2-001]</t>
  </si>
  <si>
    <t xml:space="preserve"> 2. auf Anforderung des Netzbetreibers die Leistungsaufnahme innerhalb von maximal 15 Minuten vollständig unterbrochen wird.</t>
  </si>
  <si>
    <t>Artikel-ID [1-09-2-002]</t>
  </si>
  <si>
    <t>Kalkulation der Tagesleistungspreise: Jahresleistungspreis / 365 (366) also, wie oben.</t>
  </si>
  <si>
    <t>Artikel-ID [1-09-3-001]</t>
  </si>
  <si>
    <t>Artikel-ID [1-09-3-002]</t>
  </si>
  <si>
    <t>Eine mögliche Rundungsdifferenz gegenüber dem veröffentlichten Preisblatt, auf dem der Tagesleistungspreis gerundet mit 2 Nachkommastellen angegeben wird, nimmt die BNetzA in Kauf.</t>
  </si>
  <si>
    <t>Artikel-ID [1-09-4-001]</t>
  </si>
  <si>
    <t>Artikel-ID [1-09-4-002]</t>
  </si>
  <si>
    <t>Tagesleistungspreise nach § 17 Abs. 8 StromNEV für Landstrom werden derzeit nicht kalkuliert.</t>
  </si>
  <si>
    <t>Artikel-ID [1-09-5-001]</t>
  </si>
  <si>
    <t>Artikel-ID [1-09-5-002]</t>
  </si>
  <si>
    <t xml:space="preserve">Preisblattteil 10  Preisbestandteile, deren Höhe aufgrund gesetzlicher Vorgaben durch Dritte jährlich ermittelt und veröffentlicht werden </t>
  </si>
  <si>
    <t>Gruppenartikel-ID [1-10-1]</t>
  </si>
  <si>
    <t>Aufschläge aufgrund des § 26 KWKG</t>
  </si>
  <si>
    <t>In einer Rechnung des Rechnungstyps „SOR" können mehrere ggf. sogar alle Artikel-ID zu einer Gruppenartikel-ID vorhanden sein.</t>
  </si>
  <si>
    <t>Artikel-ID [1-10-1-001]</t>
  </si>
  <si>
    <t>Nichtprivilegierte Letztverbräuche</t>
  </si>
  <si>
    <t>Artikel-ID [1-10-1-002]</t>
  </si>
  <si>
    <t>Für Marktlokationen deren (Teil-)Menge von dem Aufschlag des § 26 KWKG befreit ist</t>
  </si>
  <si>
    <t>Artikel-ID [1-10-1-003]</t>
  </si>
  <si>
    <t>100 % Privilegierung nach EnFG** des Aufschlags aufgrund des § 26 KWKG</t>
  </si>
  <si>
    <t>**Die Anwendbarkeit von § 22 EnFG ist abhängig von der beihilferechtlichen Genehmigung der EU-Kommission zum EnFG.</t>
  </si>
  <si>
    <t>Artikel-ID [1-10-1-004]</t>
  </si>
  <si>
    <t>80 % Privilegierung nach EnFG** des Aufschlags aufgrund des § 26 KWKG</t>
  </si>
  <si>
    <t>Gruppenartikel-ID [1-10-2]</t>
  </si>
  <si>
    <t>Aufschläge aufgrund der Offshore-Netzumlage nach § 17f EnWG</t>
  </si>
  <si>
    <t>Artikel-ID [1-10-2-001]</t>
  </si>
  <si>
    <t>Artikel-ID [1-10-2-002]</t>
  </si>
  <si>
    <t>Für Marktlokationen deren (Teil-)Menge von dem Aufschlag der Offshore-Netzumlage nach § 17f EnWG befreit ist</t>
  </si>
  <si>
    <t>Artikel-ID [1-10-2-003]</t>
  </si>
  <si>
    <t>100 % Privilegierung nach EnFG** des Aufschlags aufgrund der Offshore-Netzumlage nach § 17f EnWG</t>
  </si>
  <si>
    <t>Artikel-ID [1-10-2-004]</t>
  </si>
  <si>
    <t>80 % Privilegierung nach EnFG des Aufschlags aufgrund der Offshore-Netzumlage nach § 17f EnWG</t>
  </si>
  <si>
    <t>Gruppenartikel-ID [1-10-3]</t>
  </si>
  <si>
    <r>
      <t>Aufschläge aufgrund der Umlage für abschaltbare Lasten</t>
    </r>
    <r>
      <rPr>
        <b/>
        <sz val="11"/>
        <color rgb="FFC00000"/>
        <rFont val="Calibri"/>
        <family val="2"/>
        <scheme val="minor"/>
      </rPr>
      <t>*</t>
    </r>
  </si>
  <si>
    <t>Artikel-ID [1-10-3-001]</t>
  </si>
  <si>
    <t>Letztverbrauch je Marktlokation</t>
  </si>
  <si>
    <t>*Diese Artikel-ID darf nur für Gültigkeitszeiträume bis zum 1.1.2024, 00:00 Uhr in Preisblättern, Stammdaten und Rechnungen enthalten sein.</t>
  </si>
  <si>
    <t>Artikel-ID [1-10-3-002]</t>
  </si>
  <si>
    <t>Für Marktlokationen deren (Teil-)Menge von dem Aufschlag der Umlage für abschaltbare Lasten befreit ist</t>
  </si>
  <si>
    <t>Gruppenartikel-ID [1-10-4]</t>
  </si>
  <si>
    <t>Aufschläge aufgrund individueller Netzentgelte nach § 19 Abs. 2 StromNEV</t>
  </si>
  <si>
    <t>Artikel-ID [1-10-4-001]</t>
  </si>
  <si>
    <t>Letzverbrauchergruppe A (Strommengen von Letztverbrauchern für die jeweils ersten 1.000.000 kWh je Marktlokation)</t>
  </si>
  <si>
    <t>Artikel-ID [1-10-4-002]</t>
  </si>
  <si>
    <t>Letztverbrauchergruppe B (Letztverbraucher, deren Jahresverbrauch an einer Marktlokation 1.000.000 kWh übersteigt, zahlen zusätzlich für über 1.000.000 kWh hinausgehende Strombezüge eine maximale § 19 StromNEV-Umlage)</t>
  </si>
  <si>
    <t>Artikel-ID [1-10-4-003]</t>
  </si>
  <si>
    <t>Letztverbrauchergruppe C (Letztverbraucher, die dem produzierenden Gewerbe, dem schienengebundenen Verkehr oder der Eisenbahninfrastruktur zuzuordnen sind und deren Stromkosten im vorangegangenen Geschäftsjahr vier Prozent des Umsatzes überstiegen haben, zahlen für über 1.000.000 kWh hinausgehende Strombezüge eine § 19 StromNEV-Umlage)</t>
  </si>
  <si>
    <t>Artikel-ID [1-10-4-004]</t>
  </si>
  <si>
    <t xml:space="preserve">Für Marktlokationen deren (Teil-)Menge von dem Aufschlag der individuellen Netzentgelte 
nach § 19 StromNEV befreit ist </t>
  </si>
  <si>
    <t xml:space="preserve">Gruppenartikel-ID 1-10-5		</t>
  </si>
  <si>
    <t>Aufschläge aufgrund der §§ 26 und 27c KWKG für Schienenbahnen</t>
  </si>
  <si>
    <t>Artikel-ID [1-10-5-001]</t>
  </si>
  <si>
    <t>Aufschläge aufgrund des § 26 KWKG, die auch für Schienenbahnen für die jeweils ersten 1.000.000 kWh je Marktlokation gelten. (Einheit: €/kWh)</t>
  </si>
  <si>
    <t>Artikel-ID [1-10-5-002)</t>
  </si>
  <si>
    <t>Aufschläge aufgrund des § 27c KWKG für Schienenbahnen 
Letztverbrauchergruppe B (Letztverbraucher, die dem schienengebundenen Verkehr zuzuordnen sind und deren Jahresverbrauch an einer Marktlokation (Abnahmestelle) 1.000.000 kWh übersteigt, zahlen zusätzlich für über 1.000.000 kWh hinausgehende Strombezüge eine begrenzte KWKG-Umlage)</t>
  </si>
  <si>
    <t>Artikel-ID [1-10-5-003]</t>
  </si>
  <si>
    <t>Aufschläge aufgrund des § 27c KWKG für Schienenbahnen 
Letztverbrauchergruppe C (Letztverbraucher, die dem schienengebundenen Verkehr zuzuordnen sind und deren Stromkosten im vorangegangenen Geschäftsjahr vier Prozent des Umsatzes überstiegen haben, zahlen für über 1.000.000 kWh hinausgehende Strombezüge eine begrenzte KWKG-Umlage)</t>
  </si>
  <si>
    <t xml:space="preserve">Gruppenartikel-ID 1-10-6		</t>
  </si>
  <si>
    <t>Aufschläge aufgrund der Offshore-Netzumlage für Schienenbahnen nach § 17f EnWG</t>
  </si>
  <si>
    <t>Artikel-ID [1-10-6-001]</t>
  </si>
  <si>
    <t>Aufschläge aufgrund der Offshore-Netzumlage nach § 17f EnWG, die auch für Schienenbahnen für die jeweils ersten 1.000.000 kWh je Marktlokation gelten. (Einheit: €/kWh)</t>
  </si>
  <si>
    <t>Artikel-ID [1-10-6-002]</t>
  </si>
  <si>
    <t>Aufschläge aufgrund der Offshore-Netzumlage für Schienenbahnen nach § 17f Absatz 5 Satz 2 EnWG 
Letztverbrauchergruppe B (Letztverbraucher, die dem schienengebundenen Verkehr zuzuordnen sind und deren Jahresverbrauch an einer Marktlokation (Abnahmestelle) 1.000.000 kWh übersteigt, zahlen zusätzlich für über 1.000.000 kWh hinausgehende Strombezüge eine begrenzte Offshore-Netzumlage)</t>
  </si>
  <si>
    <t>Artukel-ID [1-10-6-003]</t>
  </si>
  <si>
    <t>Aufschläge aufgrund der Offshore-Netzumlage für Schienenbahnen nach § 17f Absatz 5 Satz 2 EnWG 
Letztverbrauchergruppe C (Letztverbraucher, die dem schienengebundenen Verkehr zuzuordnen sind und deren Stromkosten im vorangegangenen Geschäftsjahr vier Prozent des Umsatzes überstiegen haben, zahlen für über 1.000.000 kWh hinausgehende Strombezüge eine begrenzte Offshore-Netzumlage)</t>
  </si>
  <si>
    <t xml:space="preserve">Gruppenartikel-ID 1-10-7		</t>
  </si>
  <si>
    <t>Aufschläge aufgrund der §§ 26 und 27a KWKG für Anlagen zur Verstromung von Kuppelgasen</t>
  </si>
  <si>
    <t>Artikel-ID [1-10-7-001]</t>
  </si>
  <si>
    <t>Aufschläge aufgrund des § 26 KWKG, die auch für Anlagen zur Verstromung von Kuppelgasen gelten</t>
  </si>
  <si>
    <t>Artikel-ID [1-10-7-002]</t>
  </si>
  <si>
    <t>Aufschläge aufgrund des § 27a KWKG für Anlagen zur Verstromung von Kuppelgasen, die eine begrenzte Umlage zahlen</t>
  </si>
  <si>
    <t xml:space="preserve">Gruppenartikel-ID 1-10-8		</t>
  </si>
  <si>
    <t>Aufschläge aufgrund der Offshore-Netzumlage nach § 17f EnWG für Anlagen zur Verstromung von Kuppelgasen</t>
  </si>
  <si>
    <t>Artikel-ID [1-10-8-001]</t>
  </si>
  <si>
    <t>Aufschläge aufgrund der Offshore-Netzumlage nach § 17f EnWG, die auch für
Anlagen zur Verstromung von Kuppelgasen gelten</t>
  </si>
  <si>
    <t>Artikel-ID [1-10-8-002]</t>
  </si>
  <si>
    <t>Aufschläge aufgrund der Offshore-Netzumlage nach § 17f EnWG für Anlagen zur Verstromung von Kuppelgasen, die nach § 27a KWKG eine begrenzte Umlage zahlen</t>
  </si>
  <si>
    <t xml:space="preserve">Gruppenartikel-ID 1-10-9		</t>
  </si>
  <si>
    <t>Aufschläge aufgrund der §§ 26 und 27b KWKG für Stromspeicher</t>
  </si>
  <si>
    <t>Artikel-ID [1-10-9-001]</t>
  </si>
  <si>
    <t>Aufschläge aufgrund des § 26 KWKG, die auch für Stromspeicher gelten</t>
  </si>
  <si>
    <t>Artikel-ID [1-10-9-002]</t>
  </si>
  <si>
    <t>Aufschläge aufgrund des § 27b KWKG für Stromspeicher, deren Strom, der zum Zweck der Zwischenspeicherung in einem elektrischen, chemischen, mechanischen oder physikalischen Speicher verbraucht wird, keine Umlage zahlen</t>
  </si>
  <si>
    <t xml:space="preserve">Gruppenartikel-ID 1-11-1		</t>
  </si>
  <si>
    <t>Aufschläge aufgrund der Offshore-Netzumlage nach § 17f EnWG für Stromspeicher</t>
  </si>
  <si>
    <t>Artikel-ID [1-11-1-001]</t>
  </si>
  <si>
    <t>Aufschläge aufgrund der Offshore-Netzumlage nach § 17f EnWG, die auch für Stromspeicher gelten</t>
  </si>
  <si>
    <t>Artikel-ID [1-11-1-002]</t>
  </si>
  <si>
    <t>Aufschläge aufgrund der Offshore-Netzumlage nach § 17f EnWG für Stromspeicher nach § 27b KWKG, deren Strom, der zum Zweck der Zwischenspeicherung in einem elektrischen, chemischen, mechanischen oder physikalischen Speicher verbraucht wird, keine Umlage zahlen</t>
  </si>
  <si>
    <t xml:space="preserve">Gruppenartikel-ID 2-01-7		</t>
  </si>
  <si>
    <t>Separat bestellbare Einzelleistungen für Marktlokationen und Verzugskosten</t>
  </si>
  <si>
    <t>Artikel-ID [2-01-7-001]</t>
  </si>
  <si>
    <t>Unterbrechung der Anschlussnutzung in der regulären Arbeitszeit (€/Auftrag)</t>
  </si>
  <si>
    <t>€/Auftrag</t>
  </si>
  <si>
    <t>Artikel-ID [2-01-7-002]</t>
  </si>
  <si>
    <t>Wiederherstellung der Aunschlussnutzung in der regulären Arbeitszeit (€/Auftrag)</t>
  </si>
  <si>
    <t>Artikel-ID [2-01-7-003]</t>
  </si>
  <si>
    <t>Erfolglose Unterbrechung (€/Auftrag)</t>
  </si>
  <si>
    <t>Artikel-ID [2-01-7-004]</t>
  </si>
  <si>
    <t>Stornierung eines Auftrags zur Unterbrechung der Anschlussnutzung bis zum Vortrag der Sperrung (€/Auftrag)</t>
  </si>
  <si>
    <t>-</t>
  </si>
  <si>
    <t>Artikel-ID [2-01-7-005]</t>
  </si>
  <si>
    <t>Stornierung eines Auftrags zur Unterbrechung der Anschlussnutzung am Tag der Sperrung (€/Auftrag)</t>
  </si>
  <si>
    <t>Artikel-ID [2-01-7-006]</t>
  </si>
  <si>
    <t>Wiederherstellung der Aunschlussnutzung außerhalb der regulären Arbeitszeit (€/Auftrag)</t>
  </si>
  <si>
    <t xml:space="preserve">Gruppenartikel-ID 2-02-0		</t>
  </si>
  <si>
    <t>Verzugskosten</t>
  </si>
  <si>
    <t>Artikel-ID [2-02-0-001]</t>
  </si>
  <si>
    <t>Verzugskosten pauschal (€/Fall)</t>
  </si>
  <si>
    <t>Artikel-ID [2-02-0-002]</t>
  </si>
  <si>
    <t>Verzugskosten variabel (€)</t>
  </si>
  <si>
    <t xml:space="preserve">Gruppenartikel-ID 3-01-0		</t>
  </si>
  <si>
    <t>Freiwillige Abrechnung sonstiger Leistungen (2)</t>
  </si>
  <si>
    <t>Artikel-ID [3-01-0-001]</t>
  </si>
  <si>
    <t>Blindarbeit (€/kvarh)</t>
  </si>
  <si>
    <t xml:space="preserve">Gruppenartikel-ID 3-02-0		</t>
  </si>
  <si>
    <t>Tarifierte Blindarbeit</t>
  </si>
  <si>
    <t>Artikel-ID [3-02-0-001]</t>
  </si>
  <si>
    <t>Blindarbeit 1 (€/kvarh)</t>
  </si>
  <si>
    <t>Artikel-ID [3-02-0-002]</t>
  </si>
  <si>
    <t>Blindarbeit 2 (€/kvarh)</t>
  </si>
  <si>
    <t>Allg. Hinweise:</t>
  </si>
  <si>
    <t xml:space="preserve">Im Fall der Angabe von xx,xx Preis/Einheit ist im Preisblatt der konkrete Preis zu nennen. </t>
  </si>
  <si>
    <t xml:space="preserve">Im Fall der Angabe von --,-- Preis/Einheit ist im Preisblatt kein Preis zu nennen. </t>
  </si>
  <si>
    <t>Hinweis:</t>
  </si>
  <si>
    <t>Das hier abgebildete elektr. Preisblatt ist rein als Schnittstelle zur EDV bzw. zum Dienstleister zu betrachten. Grundsätzlich sind alle Verknüpfungen zu den Preisen der Kalkulation individuell zu prüfen und ggf. zu aktualisieren.</t>
  </si>
  <si>
    <r>
      <t xml:space="preserve">Das elektr. Preisblatt wurde nach bestem Wissen und Gewissen erstellt. Es muss </t>
    </r>
    <r>
      <rPr>
        <b/>
        <i/>
        <u/>
        <sz val="10"/>
        <color rgb="FFFF0000"/>
        <rFont val="Arial"/>
        <family val="2"/>
      </rPr>
      <t>regelmäßig</t>
    </r>
    <r>
      <rPr>
        <b/>
        <i/>
        <sz val="10"/>
        <color rgb="FFFF0000"/>
        <rFont val="Arial"/>
        <family val="2"/>
      </rPr>
      <t xml:space="preserve"> auf Änderungen durch den BDEW (Umsetzungshilfen, Leitfäden) </t>
    </r>
    <r>
      <rPr>
        <b/>
        <i/>
        <u/>
        <sz val="10"/>
        <color rgb="FFFF0000"/>
        <rFont val="Arial"/>
        <family val="2"/>
      </rPr>
      <t>geprüft werden.</t>
    </r>
  </si>
  <si>
    <r>
      <t xml:space="preserve">BET übernimmt </t>
    </r>
    <r>
      <rPr>
        <b/>
        <i/>
        <u/>
        <sz val="10"/>
        <color rgb="FFFF0000"/>
        <rFont val="Arial"/>
        <family val="2"/>
      </rPr>
      <t>keine Gewährleistung</t>
    </r>
    <r>
      <rPr>
        <b/>
        <i/>
        <sz val="10"/>
        <color rgb="FFFF0000"/>
        <rFont val="Arial"/>
        <family val="2"/>
      </rPr>
      <t xml:space="preserve"> für die Richtigkeit der Darstellung des Preisblattes oder dessen Inhalte.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</si>
</sst>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00"/>
    <numFmt numFmtId="165" formatCode="0.00000000000"/>
    <numFmt numFmtId="166" formatCode="0.00000000"/>
  </numFmts>
  <fonts count="27" x14ac:knownFonts="1">
    <font>
      <sz val="10"/>
      <name val="Arial"/>
      <family val="2"/>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b/>
      <sz val="14"/>
      <color theme="1"/>
      <name val="Calibri"/>
      <family val="2"/>
      <scheme val="minor"/>
    </font>
    <font>
      <sz val="12"/>
      <color theme="1"/>
      <name val="Calibri"/>
      <family val="2"/>
      <scheme val="minor"/>
    </font>
    <font>
      <b/>
      <sz val="10"/>
      <name val="Arial"/>
      <family val="2"/>
    </font>
    <font>
      <b/>
      <sz val="10"/>
      <color rgb="FFFF0000"/>
      <name val="Arial"/>
      <family val="2"/>
    </font>
    <font>
      <b/>
      <sz val="12"/>
      <color theme="0"/>
      <name val="Calibri"/>
      <family val="2"/>
      <scheme val="minor"/>
    </font>
    <font>
      <b/>
      <sz val="12"/>
      <color rgb="FFFF0000"/>
      <name val="Arial Rounded MT Bold"/>
      <family val="2"/>
    </font>
    <font>
      <b/>
      <sz val="12"/>
      <color theme="0"/>
      <name val="Arial Rounded MT Bold"/>
      <family val="2"/>
    </font>
    <font>
      <sz val="10"/>
      <color rgb="FFFF0000"/>
      <name val="Arial"/>
      <family val="2"/>
    </font>
    <font>
      <sz val="12"/>
      <name val="Calibri"/>
      <family val="2"/>
    </font>
    <font>
      <b/>
      <sz val="12"/>
      <name val="Calibri"/>
      <family val="2"/>
    </font>
    <font>
      <sz val="12"/>
      <color rgb="FFC20000"/>
      <name val="Calibri"/>
      <family val="2"/>
    </font>
    <font>
      <sz val="7"/>
      <color rgb="FFC20000"/>
      <name val="Times New Roman"/>
      <family val="1"/>
    </font>
    <font>
      <u/>
      <sz val="11"/>
      <color indexed="12"/>
      <name val="Arial"/>
      <family val="2"/>
    </font>
    <font>
      <i/>
      <sz val="11"/>
      <color theme="1"/>
      <name val="Calibri"/>
      <family val="2"/>
      <scheme val="minor"/>
    </font>
    <font>
      <sz val="11"/>
      <name val="Calibri"/>
      <family val="2"/>
      <scheme val="minor"/>
    </font>
    <font>
      <sz val="10"/>
      <color rgb="FF000000"/>
      <name val="Arial"/>
      <family val="2"/>
    </font>
    <font>
      <b/>
      <sz val="10"/>
      <color rgb="FFC00000"/>
      <name val="Calibri"/>
      <family val="2"/>
    </font>
    <font>
      <sz val="10"/>
      <name val="Calibri"/>
      <family val="2"/>
    </font>
    <font>
      <b/>
      <sz val="11"/>
      <color rgb="FFC00000"/>
      <name val="Calibri"/>
      <family val="2"/>
      <scheme val="minor"/>
    </font>
    <font>
      <b/>
      <u/>
      <sz val="12"/>
      <color rgb="FFFF0000"/>
      <name val="Arial"/>
      <family val="2"/>
    </font>
    <font>
      <b/>
      <i/>
      <sz val="10"/>
      <color rgb="FFFF0000"/>
      <name val="Arial"/>
      <family val="2"/>
    </font>
    <font>
      <b/>
      <i/>
      <u/>
      <sz val="10"/>
      <color rgb="FFFF0000"/>
      <name val="Arial"/>
      <family val="2"/>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7030A0"/>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rgb="FFCCFFCC"/>
        <bgColor indexed="64"/>
      </patternFill>
    </fill>
    <fill>
      <patternFill patternType="solid">
        <fgColor rgb="FFFFFF00"/>
        <bgColor indexed="64"/>
      </patternFill>
    </fill>
    <fill>
      <patternFill patternType="solid">
        <fgColor rgb="FFD8DFE4"/>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0" fontId="4" fillId="0" borderId="0"/>
  </cellStyleXfs>
  <cellXfs count="102">
    <xf numFmtId="0" fontId="0" fillId="0" borderId="0" xfId="0"/>
    <xf numFmtId="0" fontId="5" fillId="2" borderId="0" xfId="0" applyFont="1" applyFill="1"/>
    <xf numFmtId="0" fontId="2" fillId="2" borderId="0" xfId="0" applyFont="1" applyFill="1"/>
    <xf numFmtId="0" fontId="0" fillId="2" borderId="0" xfId="0" applyFill="1"/>
    <xf numFmtId="0" fontId="0" fillId="2" borderId="0" xfId="0" applyFill="1" applyAlignment="1">
      <alignment vertical="top"/>
    </xf>
    <xf numFmtId="0" fontId="6" fillId="2" borderId="0" xfId="0" applyFont="1" applyFill="1"/>
    <xf numFmtId="0" fontId="0" fillId="2" borderId="0" xfId="0" applyFill="1" applyAlignment="1">
      <alignment horizontal="left"/>
    </xf>
    <xf numFmtId="0" fontId="4" fillId="3" borderId="1" xfId="0" applyFont="1" applyFill="1" applyBorder="1" applyAlignment="1">
      <alignment horizontal="center"/>
    </xf>
    <xf numFmtId="0" fontId="4" fillId="2" borderId="0" xfId="0" applyFont="1" applyFill="1"/>
    <xf numFmtId="0" fontId="7" fillId="2" borderId="0" xfId="0" applyFont="1" applyFill="1" applyAlignment="1">
      <alignment vertical="top"/>
    </xf>
    <xf numFmtId="49" fontId="4" fillId="2" borderId="0" xfId="0" applyNumberFormat="1" applyFont="1" applyFill="1" applyAlignment="1">
      <alignment horizontal="left"/>
    </xf>
    <xf numFmtId="49" fontId="0" fillId="2" borderId="0" xfId="0" applyNumberFormat="1" applyFill="1" applyAlignment="1">
      <alignment horizontal="left"/>
    </xf>
    <xf numFmtId="0" fontId="8" fillId="2" borderId="0" xfId="0" applyFont="1" applyFill="1"/>
    <xf numFmtId="0" fontId="9" fillId="4" borderId="0" xfId="0" applyFont="1" applyFill="1" applyAlignment="1">
      <alignment vertical="top"/>
    </xf>
    <xf numFmtId="0" fontId="1" fillId="4" borderId="0" xfId="0" applyFont="1" applyFill="1" applyAlignment="1">
      <alignment vertical="top"/>
    </xf>
    <xf numFmtId="0" fontId="3" fillId="4" borderId="0" xfId="0" applyFont="1" applyFill="1" applyAlignment="1">
      <alignment vertical="top"/>
    </xf>
    <xf numFmtId="0" fontId="0" fillId="3" borderId="0" xfId="0" applyFill="1"/>
    <xf numFmtId="0" fontId="10" fillId="5" borderId="0" xfId="0" applyFont="1" applyFill="1"/>
    <xf numFmtId="0" fontId="11" fillId="5" borderId="0" xfId="0" applyFont="1" applyFill="1"/>
    <xf numFmtId="0" fontId="6" fillId="0" borderId="0" xfId="0" applyFont="1" applyAlignment="1">
      <alignment vertical="top"/>
    </xf>
    <xf numFmtId="0" fontId="2" fillId="6" borderId="0" xfId="0" applyFont="1" applyFill="1" applyAlignment="1">
      <alignment vertical="top"/>
    </xf>
    <xf numFmtId="0" fontId="0" fillId="6" borderId="0" xfId="0" applyFill="1" applyAlignment="1">
      <alignment vertical="top"/>
    </xf>
    <xf numFmtId="0" fontId="2" fillId="0" borderId="0" xfId="0" applyFont="1" applyAlignment="1">
      <alignment vertical="top"/>
    </xf>
    <xf numFmtId="0" fontId="0" fillId="3" borderId="0" xfId="0" applyFill="1" applyAlignment="1">
      <alignment vertical="top"/>
    </xf>
    <xf numFmtId="0" fontId="7" fillId="2" borderId="0" xfId="0" applyFont="1" applyFill="1"/>
    <xf numFmtId="0" fontId="0" fillId="0" borderId="0" xfId="0" applyAlignment="1">
      <alignment vertical="top"/>
    </xf>
    <xf numFmtId="2" fontId="0" fillId="0" borderId="0" xfId="0" applyNumberFormat="1" applyAlignment="1">
      <alignment vertical="top"/>
    </xf>
    <xf numFmtId="0" fontId="4" fillId="0" borderId="0" xfId="0" applyFont="1" applyAlignment="1">
      <alignment vertical="top"/>
    </xf>
    <xf numFmtId="0" fontId="4" fillId="3" borderId="0" xfId="0" applyFont="1" applyFill="1"/>
    <xf numFmtId="0" fontId="12" fillId="2" borderId="0" xfId="0" applyFont="1" applyFill="1"/>
    <xf numFmtId="2" fontId="4" fillId="0" borderId="0" xfId="0" applyNumberFormat="1" applyFont="1" applyAlignment="1">
      <alignment vertical="top"/>
    </xf>
    <xf numFmtId="0" fontId="2" fillId="6" borderId="0" xfId="0" applyFont="1" applyFill="1" applyAlignment="1">
      <alignment horizontal="left" vertical="top" wrapText="1"/>
    </xf>
    <xf numFmtId="0" fontId="2" fillId="6" borderId="0" xfId="0" applyFont="1" applyFill="1" applyAlignment="1">
      <alignment horizontal="left" vertical="top" wrapText="1"/>
    </xf>
    <xf numFmtId="164" fontId="0" fillId="2" borderId="0" xfId="0" applyNumberFormat="1" applyFill="1"/>
    <xf numFmtId="165" fontId="0" fillId="0" borderId="0" xfId="0" applyNumberFormat="1" applyAlignment="1">
      <alignment vertical="top"/>
    </xf>
    <xf numFmtId="0" fontId="9" fillId="7" borderId="0" xfId="0" applyFont="1" applyFill="1" applyAlignment="1">
      <alignment vertical="top"/>
    </xf>
    <xf numFmtId="0" fontId="1" fillId="7" borderId="0" xfId="0" applyFont="1" applyFill="1" applyAlignment="1">
      <alignment vertical="top"/>
    </xf>
    <xf numFmtId="0" fontId="3" fillId="7" borderId="0" xfId="0" applyFont="1" applyFill="1" applyAlignment="1">
      <alignment vertical="top"/>
    </xf>
    <xf numFmtId="0" fontId="8" fillId="8" borderId="0" xfId="0" applyFont="1" applyFill="1"/>
    <xf numFmtId="0" fontId="0" fillId="8" borderId="0" xfId="0" applyFill="1"/>
    <xf numFmtId="0" fontId="4" fillId="2" borderId="0" xfId="0" applyFont="1" applyFill="1" applyAlignment="1">
      <alignment vertical="top"/>
    </xf>
    <xf numFmtId="0" fontId="0" fillId="7" borderId="0" xfId="0" applyFill="1" applyAlignment="1">
      <alignment vertical="top"/>
    </xf>
    <xf numFmtId="0" fontId="6" fillId="2" borderId="0" xfId="0" applyFont="1" applyFill="1" applyAlignment="1">
      <alignment vertical="top"/>
    </xf>
    <xf numFmtId="0" fontId="7" fillId="3" borderId="0" xfId="0" applyFont="1" applyFill="1"/>
    <xf numFmtId="0" fontId="0" fillId="0" borderId="0" xfId="0" quotePrefix="1" applyAlignment="1">
      <alignment vertical="top"/>
    </xf>
    <xf numFmtId="0" fontId="2" fillId="0" borderId="0" xfId="0" applyFont="1"/>
    <xf numFmtId="0" fontId="4" fillId="6" borderId="0" xfId="0" applyFont="1" applyFill="1" applyAlignment="1">
      <alignment vertical="top" wrapText="1"/>
    </xf>
    <xf numFmtId="0" fontId="0" fillId="6" borderId="0" xfId="0" quotePrefix="1" applyFill="1" applyAlignment="1">
      <alignment vertical="top"/>
    </xf>
    <xf numFmtId="0" fontId="4" fillId="6" borderId="0" xfId="0" applyFont="1" applyFill="1" applyAlignment="1">
      <alignment vertical="top"/>
    </xf>
    <xf numFmtId="0" fontId="4" fillId="0" borderId="0" xfId="0" applyFont="1" applyAlignment="1">
      <alignment vertical="top" wrapText="1"/>
    </xf>
    <xf numFmtId="0" fontId="4" fillId="0" borderId="0" xfId="0" applyFont="1" applyAlignment="1">
      <alignment horizontal="left" vertical="top" wrapText="1"/>
    </xf>
    <xf numFmtId="0" fontId="0" fillId="2" borderId="0" xfId="0" applyFill="1" applyAlignment="1">
      <alignment vertical="top" wrapText="1"/>
    </xf>
    <xf numFmtId="0" fontId="13" fillId="0" borderId="0" xfId="0" applyFont="1" applyAlignment="1">
      <alignment vertical="center"/>
    </xf>
    <xf numFmtId="0" fontId="15" fillId="2" borderId="0" xfId="0" applyFont="1" applyFill="1" applyAlignment="1">
      <alignment horizontal="left" vertical="center" indent="2"/>
    </xf>
    <xf numFmtId="0" fontId="7" fillId="6" borderId="0" xfId="0" applyFont="1" applyFill="1" applyAlignment="1">
      <alignment horizontal="left" vertical="top" wrapText="1"/>
    </xf>
    <xf numFmtId="0" fontId="7" fillId="6" borderId="0" xfId="0" applyFont="1" applyFill="1" applyAlignment="1">
      <alignment horizontal="left" vertical="top" wrapText="1"/>
    </xf>
    <xf numFmtId="0" fontId="4" fillId="6" borderId="0" xfId="0" applyFont="1" applyFill="1" applyAlignment="1">
      <alignment horizontal="left" vertical="top" wrapText="1"/>
    </xf>
    <xf numFmtId="0" fontId="4" fillId="0" borderId="0" xfId="0" quotePrefix="1" applyFont="1" applyAlignment="1">
      <alignment vertical="top" wrapText="1"/>
    </xf>
    <xf numFmtId="0" fontId="0" fillId="2" borderId="0" xfId="0" applyFill="1" applyAlignment="1">
      <alignment vertical="top" wrapText="1"/>
    </xf>
    <xf numFmtId="0" fontId="17" fillId="0" borderId="0" xfId="1" applyAlignment="1" applyProtection="1">
      <alignment vertical="center"/>
    </xf>
    <xf numFmtId="0" fontId="18" fillId="6" borderId="0" xfId="0" applyFont="1" applyFill="1" applyAlignment="1">
      <alignment vertical="top"/>
    </xf>
    <xf numFmtId="0" fontId="19" fillId="6" borderId="0" xfId="0" applyFont="1" applyFill="1" applyAlignment="1">
      <alignment vertical="top"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18" fillId="0" borderId="0" xfId="0" applyFont="1" applyAlignment="1">
      <alignment vertical="top"/>
    </xf>
    <xf numFmtId="0" fontId="19" fillId="0" borderId="0" xfId="0" applyFont="1" applyAlignment="1">
      <alignment vertical="top" wrapText="1"/>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9" borderId="6" xfId="0" applyFont="1" applyFill="1" applyBorder="1" applyAlignment="1">
      <alignment horizontal="center" vertical="center"/>
    </xf>
    <xf numFmtId="0" fontId="19" fillId="0" borderId="0" xfId="0" applyFont="1" applyAlignment="1">
      <alignment vertical="top"/>
    </xf>
    <xf numFmtId="0" fontId="21" fillId="10" borderId="7" xfId="0" applyFont="1" applyFill="1" applyBorder="1" applyAlignment="1">
      <alignment horizontal="left" vertical="center" wrapText="1"/>
    </xf>
    <xf numFmtId="0" fontId="21" fillId="10" borderId="8" xfId="0" applyFont="1" applyFill="1" applyBorder="1" applyAlignment="1">
      <alignment horizontal="left"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0" fillId="2" borderId="3" xfId="0" applyFill="1" applyBorder="1"/>
    <xf numFmtId="0" fontId="22" fillId="0" borderId="1" xfId="0" applyFont="1" applyBorder="1" applyAlignment="1">
      <alignment horizontal="center"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0" fillId="2" borderId="11" xfId="0" applyFill="1" applyBorder="1"/>
    <xf numFmtId="0" fontId="22" fillId="0" borderId="5" xfId="0" applyFont="1" applyBorder="1" applyAlignment="1">
      <alignment horizontal="center" vertical="center" wrapText="1"/>
    </xf>
    <xf numFmtId="0" fontId="7" fillId="6" borderId="0" xfId="0" applyFont="1" applyFill="1" applyAlignment="1">
      <alignment vertical="top" wrapText="1"/>
    </xf>
    <xf numFmtId="0" fontId="0" fillId="0" borderId="0" xfId="0" applyAlignment="1">
      <alignment vertical="top" wrapText="1"/>
    </xf>
    <xf numFmtId="0" fontId="0" fillId="0" borderId="0" xfId="0" applyAlignment="1">
      <alignment horizontal="left" vertical="top" wrapText="1"/>
    </xf>
    <xf numFmtId="0" fontId="6" fillId="0" borderId="0" xfId="0" applyFont="1"/>
    <xf numFmtId="0" fontId="19" fillId="2" borderId="0" xfId="0" applyFont="1" applyFill="1" applyAlignment="1">
      <alignment vertical="top"/>
    </xf>
    <xf numFmtId="0" fontId="19" fillId="2" borderId="0" xfId="0" applyFont="1" applyFill="1" applyAlignment="1">
      <alignment vertical="top" wrapText="1"/>
    </xf>
    <xf numFmtId="0" fontId="8" fillId="2" borderId="0" xfId="0" applyFont="1" applyFill="1" applyAlignment="1">
      <alignment vertical="top"/>
    </xf>
    <xf numFmtId="0" fontId="2" fillId="2" borderId="0" xfId="0" applyFont="1" applyFill="1" applyAlignment="1">
      <alignment vertical="top"/>
    </xf>
    <xf numFmtId="0" fontId="4" fillId="0" borderId="0" xfId="2" applyAlignment="1">
      <alignment vertical="top"/>
    </xf>
    <xf numFmtId="0" fontId="4" fillId="0" borderId="0" xfId="2" applyAlignment="1">
      <alignment vertical="top" wrapText="1"/>
    </xf>
    <xf numFmtId="165" fontId="4" fillId="0" borderId="0" xfId="2" applyNumberFormat="1" applyAlignment="1">
      <alignment vertical="top"/>
    </xf>
    <xf numFmtId="0" fontId="2" fillId="6" borderId="0" xfId="2" applyFont="1" applyFill="1" applyAlignment="1">
      <alignment vertical="top"/>
    </xf>
    <xf numFmtId="0" fontId="4" fillId="6" borderId="0" xfId="2" applyFill="1" applyAlignment="1">
      <alignment vertical="top"/>
    </xf>
    <xf numFmtId="165" fontId="4" fillId="6" borderId="0" xfId="2" applyNumberFormat="1" applyFill="1" applyAlignment="1">
      <alignment vertical="top"/>
    </xf>
    <xf numFmtId="0" fontId="7" fillId="6" borderId="0" xfId="2" applyFont="1" applyFill="1" applyAlignment="1">
      <alignment vertical="top"/>
    </xf>
    <xf numFmtId="166" fontId="4" fillId="0" borderId="0" xfId="2" applyNumberFormat="1" applyAlignment="1">
      <alignment vertical="top"/>
    </xf>
    <xf numFmtId="0" fontId="4" fillId="0" borderId="0" xfId="2" quotePrefix="1" applyAlignment="1">
      <alignment vertical="top"/>
    </xf>
    <xf numFmtId="0" fontId="24" fillId="2" borderId="0" xfId="0" applyFont="1" applyFill="1"/>
    <xf numFmtId="0" fontId="25" fillId="2" borderId="0" xfId="0" applyFont="1" applyFill="1"/>
  </cellXfs>
  <cellStyles count="3">
    <cellStyle name="Link" xfId="1" builtinId="8"/>
    <cellStyle name="Standard" xfId="0" builtinId="0"/>
    <cellStyle name="Standard 10" xfId="2" xr:uid="{300A466A-3464-4C85-9988-09B939935D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261938</xdr:colOff>
      <xdr:row>34</xdr:row>
      <xdr:rowOff>31750</xdr:rowOff>
    </xdr:from>
    <xdr:to>
      <xdr:col>19</xdr:col>
      <xdr:colOff>280161</xdr:colOff>
      <xdr:row>42</xdr:row>
      <xdr:rowOff>143053</xdr:rowOff>
    </xdr:to>
    <xdr:pic>
      <xdr:nvPicPr>
        <xdr:cNvPr id="2" name="Grafik 1">
          <a:extLst>
            <a:ext uri="{FF2B5EF4-FFF2-40B4-BE49-F238E27FC236}">
              <a16:creationId xmlns:a16="http://schemas.microsoft.com/office/drawing/2014/main" id="{B3C0A10E-82FB-4DB6-9B85-A87792A56CA6}"/>
            </a:ext>
          </a:extLst>
        </xdr:cNvPr>
        <xdr:cNvPicPr>
          <a:picLocks noChangeAspect="1"/>
        </xdr:cNvPicPr>
      </xdr:nvPicPr>
      <xdr:blipFill>
        <a:blip xmlns:r="http://schemas.openxmlformats.org/officeDocument/2006/relationships" r:embed="rId1"/>
        <a:stretch>
          <a:fillRect/>
        </a:stretch>
      </xdr:blipFill>
      <xdr:spPr>
        <a:xfrm>
          <a:off x="16387763" y="6899275"/>
          <a:ext cx="4809298" cy="1711503"/>
        </a:xfrm>
        <a:prstGeom prst="rect">
          <a:avLst/>
        </a:prstGeom>
      </xdr:spPr>
    </xdr:pic>
    <xdr:clientData/>
  </xdr:twoCellAnchor>
  <xdr:twoCellAnchor editAs="oneCell">
    <xdr:from>
      <xdr:col>13</xdr:col>
      <xdr:colOff>0</xdr:colOff>
      <xdr:row>108</xdr:row>
      <xdr:rowOff>158749</xdr:rowOff>
    </xdr:from>
    <xdr:to>
      <xdr:col>19</xdr:col>
      <xdr:colOff>363302</xdr:colOff>
      <xdr:row>132</xdr:row>
      <xdr:rowOff>29810</xdr:rowOff>
    </xdr:to>
    <xdr:pic>
      <xdr:nvPicPr>
        <xdr:cNvPr id="3" name="Grafik 2">
          <a:extLst>
            <a:ext uri="{FF2B5EF4-FFF2-40B4-BE49-F238E27FC236}">
              <a16:creationId xmlns:a16="http://schemas.microsoft.com/office/drawing/2014/main" id="{14EE0E0E-B696-4CEE-B731-6E09CF83E67A}"/>
            </a:ext>
          </a:extLst>
        </xdr:cNvPr>
        <xdr:cNvPicPr>
          <a:picLocks noChangeAspect="1"/>
        </xdr:cNvPicPr>
      </xdr:nvPicPr>
      <xdr:blipFill>
        <a:blip xmlns:r="http://schemas.openxmlformats.org/officeDocument/2006/relationships" r:embed="rId2"/>
        <a:stretch>
          <a:fillRect/>
        </a:stretch>
      </xdr:blipFill>
      <xdr:spPr>
        <a:xfrm>
          <a:off x="16430625" y="23094949"/>
          <a:ext cx="4849577" cy="4671661"/>
        </a:xfrm>
        <a:prstGeom prst="rect">
          <a:avLst/>
        </a:prstGeom>
      </xdr:spPr>
    </xdr:pic>
    <xdr:clientData/>
  </xdr:twoCellAnchor>
  <xdr:twoCellAnchor editAs="oneCell">
    <xdr:from>
      <xdr:col>13</xdr:col>
      <xdr:colOff>23812</xdr:colOff>
      <xdr:row>132</xdr:row>
      <xdr:rowOff>31749</xdr:rowOff>
    </xdr:from>
    <xdr:to>
      <xdr:col>19</xdr:col>
      <xdr:colOff>341573</xdr:colOff>
      <xdr:row>141</xdr:row>
      <xdr:rowOff>189012</xdr:rowOff>
    </xdr:to>
    <xdr:pic>
      <xdr:nvPicPr>
        <xdr:cNvPr id="4" name="Grafik 3">
          <a:extLst>
            <a:ext uri="{FF2B5EF4-FFF2-40B4-BE49-F238E27FC236}">
              <a16:creationId xmlns:a16="http://schemas.microsoft.com/office/drawing/2014/main" id="{B61C6389-C8D5-4E86-999E-6FDD26873C31}"/>
            </a:ext>
          </a:extLst>
        </xdr:cNvPr>
        <xdr:cNvPicPr>
          <a:picLocks noChangeAspect="1"/>
        </xdr:cNvPicPr>
      </xdr:nvPicPr>
      <xdr:blipFill>
        <a:blip xmlns:r="http://schemas.openxmlformats.org/officeDocument/2006/relationships" r:embed="rId3"/>
        <a:stretch>
          <a:fillRect/>
        </a:stretch>
      </xdr:blipFill>
      <xdr:spPr>
        <a:xfrm>
          <a:off x="16454437" y="27768549"/>
          <a:ext cx="4804036" cy="1957488"/>
        </a:xfrm>
        <a:prstGeom prst="rect">
          <a:avLst/>
        </a:prstGeom>
      </xdr:spPr>
    </xdr:pic>
    <xdr:clientData/>
  </xdr:twoCellAnchor>
  <xdr:twoCellAnchor editAs="oneCell">
    <xdr:from>
      <xdr:col>13</xdr:col>
      <xdr:colOff>63501</xdr:colOff>
      <xdr:row>143</xdr:row>
      <xdr:rowOff>47626</xdr:rowOff>
    </xdr:from>
    <xdr:to>
      <xdr:col>19</xdr:col>
      <xdr:colOff>352595</xdr:colOff>
      <xdr:row>151</xdr:row>
      <xdr:rowOff>182305</xdr:rowOff>
    </xdr:to>
    <xdr:pic>
      <xdr:nvPicPr>
        <xdr:cNvPr id="5" name="Grafik 4">
          <a:extLst>
            <a:ext uri="{FF2B5EF4-FFF2-40B4-BE49-F238E27FC236}">
              <a16:creationId xmlns:a16="http://schemas.microsoft.com/office/drawing/2014/main" id="{A7698DDB-673A-47B3-B8B2-321D2F4C813E}"/>
            </a:ext>
          </a:extLst>
        </xdr:cNvPr>
        <xdr:cNvPicPr>
          <a:picLocks noChangeAspect="1"/>
        </xdr:cNvPicPr>
      </xdr:nvPicPr>
      <xdr:blipFill>
        <a:blip xmlns:r="http://schemas.openxmlformats.org/officeDocument/2006/relationships" r:embed="rId4"/>
        <a:stretch>
          <a:fillRect/>
        </a:stretch>
      </xdr:blipFill>
      <xdr:spPr>
        <a:xfrm>
          <a:off x="16494126" y="29984701"/>
          <a:ext cx="4775369" cy="173487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Projekte\Regulierungsmanagement\Anfragen%20Bundesnetzagentur\2025\Netzentgelte%202026\Strom\endg&#252;ltige%20Netzentgelte\Strom-Entgelt%20Kalkulation%202026%20endg&#252;ltig.xlsm" TargetMode="External"/><Relationship Id="rId1" Type="http://schemas.openxmlformats.org/officeDocument/2006/relationships/externalLinkPath" Target="Strom-Entgelt%20Kalkulation%202026%20endg&#252;ltig.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Projekte\Regulierungsmanagement\Anfragen%20Bundesnetzagentur\2025\Netzentgelte%202026\Strom\vorl&#228;ufige%20Netzentgelte\vorl&#228;ufiges%20el%20Preisblatt%202026.xlsx" TargetMode="External"/><Relationship Id="rId1" Type="http://schemas.openxmlformats.org/officeDocument/2006/relationships/externalLinkPath" Target="/Projekte/Regulierungsmanagement/Anfragen%20Bundesnetzagentur/2025/Netzentgelte%202026/Strom/vorl&#228;ufige%20Netzentgelte/vorl&#228;ufiges%20el%20Preisbla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ronologie"/>
      <sheetName val="Disclaimer"/>
      <sheetName val="Checkliste"/>
      <sheetName val="Cockpit"/>
      <sheetName val="EO_vV"/>
      <sheetName val="EO_RV"/>
      <sheetName val="vorgel_NK"/>
      <sheetName val="dez_Einsp"/>
      <sheetName val="KuE_NE"/>
      <sheetName val="Einsp"/>
      <sheetName val="Transfer Spg"/>
      <sheetName val="Entn"/>
      <sheetName val="GL"/>
      <sheetName val="MSB"/>
      <sheetName val="Preise"/>
      <sheetName val="Herleitung Modul 3"/>
      <sheetName val="C1. Verprobung"/>
      <sheetName val="Preisblatt NES"/>
      <sheetName val="Mako2026"/>
      <sheetName val="DIA_Preise (2)"/>
      <sheetName val="DIA_Preise (3)"/>
      <sheetName val="DIA_Preise"/>
      <sheetName val="Preisblattvergleich"/>
      <sheetName val="Preisblatt gMSB_LF"/>
      <sheetName val="Preisblatt gMSB_NB"/>
      <sheetName val="B.Kostenträgerrechnung "/>
      <sheetName val="B1. EE-Kostenwälzung"/>
      <sheetName val="C1b. Zeitvariables Netzentgelt"/>
      <sheetName val="D. Sonstiges"/>
      <sheetName val="PB1_Netznutzung"/>
      <sheetName val="PB2_Sep. bestellb. Einzelleist."/>
      <sheetName val="PB3_Freiw. Abrechnung"/>
      <sheetName val="Vergleich NetE "/>
      <sheetName val="MSB_Vergleich"/>
    </sheetNames>
    <sheetDataSet>
      <sheetData sheetId="0"/>
      <sheetData sheetId="1"/>
      <sheetData sheetId="2"/>
      <sheetData sheetId="3">
        <row r="10">
          <cell r="F10" t="str">
            <v>Enervie Vernetzt GmbH</v>
          </cell>
        </row>
        <row r="11">
          <cell r="F11" t="str">
            <v>Enervie</v>
          </cell>
        </row>
        <row r="12">
          <cell r="F12">
            <v>46023</v>
          </cell>
          <cell r="L12">
            <v>8760</v>
          </cell>
        </row>
        <row r="39">
          <cell r="H39">
            <v>0</v>
          </cell>
        </row>
        <row r="43">
          <cell r="H43">
            <v>0</v>
          </cell>
        </row>
        <row r="45">
          <cell r="H45">
            <v>0</v>
          </cell>
        </row>
        <row r="56">
          <cell r="H56">
            <v>118.08</v>
          </cell>
        </row>
        <row r="64">
          <cell r="F64">
            <v>2.73</v>
          </cell>
        </row>
      </sheetData>
      <sheetData sheetId="4"/>
      <sheetData sheetId="5"/>
      <sheetData sheetId="6"/>
      <sheetData sheetId="7"/>
      <sheetData sheetId="8"/>
      <sheetData sheetId="9"/>
      <sheetData sheetId="10"/>
      <sheetData sheetId="11">
        <row r="76">
          <cell r="Y76" t="str">
            <v>NB</v>
          </cell>
          <cell r="Z76" t="str">
            <v>x1</v>
          </cell>
          <cell r="AA76" t="str">
            <v>y1</v>
          </cell>
          <cell r="AB76" t="str">
            <v>y0</v>
          </cell>
          <cell r="AC76" t="str">
            <v>m1</v>
          </cell>
          <cell r="AD76" t="str">
            <v>y2</v>
          </cell>
          <cell r="AE76" t="str">
            <v>m2</v>
          </cell>
        </row>
        <row r="77">
          <cell r="Y77" t="str">
            <v>Hö</v>
          </cell>
          <cell r="Z77">
            <v>2500</v>
          </cell>
          <cell r="AA77">
            <v>1</v>
          </cell>
          <cell r="AB77">
            <v>0.1</v>
          </cell>
          <cell r="AC77">
            <v>3.6000000000000002E-4</v>
          </cell>
          <cell r="AD77">
            <v>1</v>
          </cell>
          <cell r="AE77">
            <v>0</v>
          </cell>
          <cell r="AF77" t="str">
            <v>Hö</v>
          </cell>
          <cell r="AG77">
            <v>2500</v>
          </cell>
          <cell r="AH77">
            <v>0</v>
          </cell>
          <cell r="AI77">
            <v>0.1</v>
          </cell>
          <cell r="AJ77">
            <v>-4.0000000000000003E-5</v>
          </cell>
          <cell r="AK77">
            <v>-0.39936102236421722</v>
          </cell>
          <cell r="AL77">
            <v>1.5974440894568691E-4</v>
          </cell>
        </row>
        <row r="78">
          <cell r="Y78" t="str">
            <v>ÜH</v>
          </cell>
          <cell r="Z78">
            <v>2500</v>
          </cell>
          <cell r="AA78">
            <v>0.7</v>
          </cell>
          <cell r="AB78">
            <v>0.1</v>
          </cell>
          <cell r="AC78">
            <v>2.3999999999999998E-4</v>
          </cell>
          <cell r="AD78">
            <v>0.58019169329073472</v>
          </cell>
          <cell r="AE78">
            <v>4.7923322683706078E-5</v>
          </cell>
          <cell r="AF78" t="str">
            <v>ÜH</v>
          </cell>
          <cell r="AG78">
            <v>2500</v>
          </cell>
          <cell r="AH78">
            <v>0.98586384818184558</v>
          </cell>
          <cell r="AI78">
            <v>0.15</v>
          </cell>
          <cell r="AJ78">
            <v>3.3434553927273822E-4</v>
          </cell>
          <cell r="AK78">
            <v>0.9802184201394516</v>
          </cell>
          <cell r="AL78">
            <v>2.258171216957575E-6</v>
          </cell>
        </row>
        <row r="79">
          <cell r="Y79" t="str">
            <v>HS</v>
          </cell>
          <cell r="Z79">
            <v>2500</v>
          </cell>
          <cell r="AA79">
            <v>0.7</v>
          </cell>
          <cell r="AB79">
            <v>0.1</v>
          </cell>
          <cell r="AC79">
            <v>2.3999999999999998E-4</v>
          </cell>
          <cell r="AD79">
            <v>0.58019169329073472</v>
          </cell>
          <cell r="AE79">
            <v>4.7923322683706078E-5</v>
          </cell>
          <cell r="AF79" t="str">
            <v>HS</v>
          </cell>
          <cell r="AG79">
            <v>2500</v>
          </cell>
          <cell r="AH79">
            <v>0.99711141650279778</v>
          </cell>
          <cell r="AI79">
            <v>0.15</v>
          </cell>
          <cell r="AJ79">
            <v>3.3884456660111909E-4</v>
          </cell>
          <cell r="AK79">
            <v>0.99595782884417072</v>
          </cell>
          <cell r="AL79">
            <v>4.6143506345083452E-7</v>
          </cell>
        </row>
        <row r="80">
          <cell r="Y80" t="str">
            <v>HM</v>
          </cell>
          <cell r="Z80">
            <v>2500</v>
          </cell>
          <cell r="AA80">
            <v>0.82</v>
          </cell>
          <cell r="AB80">
            <v>0.1</v>
          </cell>
          <cell r="AC80">
            <v>2.8800000000000001E-4</v>
          </cell>
          <cell r="AD80">
            <v>0.74811501597444074</v>
          </cell>
          <cell r="AE80">
            <v>2.875399361022365E-5</v>
          </cell>
          <cell r="AF80" t="str">
            <v>HM</v>
          </cell>
          <cell r="AG80">
            <v>2500</v>
          </cell>
          <cell r="AH80">
            <v>0.93915718189736674</v>
          </cell>
          <cell r="AI80">
            <v>0.15</v>
          </cell>
          <cell r="AJ80">
            <v>3.1566287275894668E-4</v>
          </cell>
          <cell r="AK80">
            <v>0.91485893185637901</v>
          </cell>
          <cell r="AL80">
            <v>9.7193000163950887E-6</v>
          </cell>
        </row>
        <row r="81">
          <cell r="Y81" t="str">
            <v>MS</v>
          </cell>
          <cell r="Z81">
            <v>2500</v>
          </cell>
          <cell r="AA81">
            <v>0.6</v>
          </cell>
          <cell r="AB81">
            <v>0.06</v>
          </cell>
          <cell r="AC81">
            <v>2.1600000000000002E-4</v>
          </cell>
          <cell r="AD81">
            <v>0.44025559105431311</v>
          </cell>
          <cell r="AE81">
            <v>6.3897763578274762E-5</v>
          </cell>
          <cell r="AF81" t="str">
            <v>MS</v>
          </cell>
          <cell r="AG81">
            <v>2500</v>
          </cell>
          <cell r="AH81">
            <v>0.78732327492519094</v>
          </cell>
          <cell r="AI81">
            <v>0.12</v>
          </cell>
          <cell r="AJ81">
            <v>2.6692930997007636E-4</v>
          </cell>
          <cell r="AK81">
            <v>0.7023884805662417</v>
          </cell>
          <cell r="AL81">
            <v>3.3973917743579721E-5</v>
          </cell>
        </row>
        <row r="82">
          <cell r="Y82" t="str">
            <v>MN</v>
          </cell>
          <cell r="Z82">
            <v>2500</v>
          </cell>
          <cell r="AA82">
            <v>0.5</v>
          </cell>
          <cell r="AB82">
            <v>0.05</v>
          </cell>
          <cell r="AC82">
            <v>1.8000000000000001E-4</v>
          </cell>
          <cell r="AD82">
            <v>0.30031948881789139</v>
          </cell>
          <cell r="AE82">
            <v>7.9872204472843453E-5</v>
          </cell>
          <cell r="AF82" t="str">
            <v>MN</v>
          </cell>
          <cell r="AG82">
            <v>2500</v>
          </cell>
          <cell r="AH82">
            <v>0.70899999999999996</v>
          </cell>
          <cell r="AI82">
            <v>0.15</v>
          </cell>
          <cell r="AJ82">
            <v>2.2359999999999999E-4</v>
          </cell>
          <cell r="AK82">
            <v>0.59278594249201277</v>
          </cell>
          <cell r="AL82">
            <v>4.6485623003194897E-5</v>
          </cell>
        </row>
        <row r="83">
          <cell r="Y83" t="str">
            <v>NS</v>
          </cell>
          <cell r="Z83">
            <v>2500</v>
          </cell>
          <cell r="AA83">
            <v>0.5</v>
          </cell>
          <cell r="AB83">
            <v>0.05</v>
          </cell>
          <cell r="AC83">
            <v>1.8000000000000001E-4</v>
          </cell>
          <cell r="AD83">
            <v>0.30031948881789139</v>
          </cell>
          <cell r="AE83">
            <v>7.9872204472843453E-5</v>
          </cell>
          <cell r="AF83" t="str">
            <v>NS</v>
          </cell>
          <cell r="AG83">
            <v>2500</v>
          </cell>
          <cell r="AH83">
            <v>0.68483806226609101</v>
          </cell>
          <cell r="AI83">
            <v>0.1</v>
          </cell>
          <cell r="AJ83">
            <v>2.3393522490643641E-4</v>
          </cell>
          <cell r="AK83">
            <v>0.55897466860238931</v>
          </cell>
          <cell r="AL83">
            <v>5.0345357465480671E-5</v>
          </cell>
        </row>
      </sheetData>
      <sheetData sheetId="12"/>
      <sheetData sheetId="13"/>
      <sheetData sheetId="14">
        <row r="2">
          <cell r="BF2" t="str">
            <v>Hö</v>
          </cell>
          <cell r="BG2" t="str">
            <v>ÜH</v>
          </cell>
          <cell r="BH2" t="str">
            <v>HS</v>
          </cell>
          <cell r="BI2" t="str">
            <v>HM</v>
          </cell>
          <cell r="BJ2" t="str">
            <v>MS</v>
          </cell>
          <cell r="BK2" t="str">
            <v>MN</v>
          </cell>
          <cell r="BL2" t="str">
            <v>NS</v>
          </cell>
          <cell r="BM2" t="str">
            <v>Hö</v>
          </cell>
          <cell r="BN2" t="str">
            <v>ÜH</v>
          </cell>
          <cell r="BO2" t="str">
            <v>HS</v>
          </cell>
          <cell r="BP2" t="str">
            <v>HM</v>
          </cell>
          <cell r="BQ2" t="str">
            <v>MS</v>
          </cell>
          <cell r="BR2" t="str">
            <v>MN</v>
          </cell>
          <cell r="BS2" t="str">
            <v>NS</v>
          </cell>
        </row>
        <row r="3">
          <cell r="BH3" t="str">
            <v>H</v>
          </cell>
          <cell r="BJ3" t="str">
            <v>M</v>
          </cell>
          <cell r="BL3" t="str">
            <v>N</v>
          </cell>
        </row>
        <row r="4">
          <cell r="BF4" t="str">
            <v>Enervie: Hö</v>
          </cell>
          <cell r="BG4" t="str">
            <v>Enervie: ÜH</v>
          </cell>
          <cell r="BH4" t="str">
            <v>Enervie: HS</v>
          </cell>
          <cell r="BI4" t="str">
            <v>Enervie: HM</v>
          </cell>
          <cell r="BJ4" t="str">
            <v>Enervie: MS</v>
          </cell>
          <cell r="BK4" t="str">
            <v>Enervie: MN</v>
          </cell>
          <cell r="BL4" t="str">
            <v>Enervie: NS</v>
          </cell>
          <cell r="BM4" t="str">
            <v>vorg. Netz: Hö</v>
          </cell>
          <cell r="BO4" t="str">
            <v>vorg. Netz: HS</v>
          </cell>
          <cell r="BP4" t="str">
            <v>vorg. Netz: HM</v>
          </cell>
          <cell r="BQ4" t="str">
            <v>vorg. Netz: MS</v>
          </cell>
          <cell r="BR4" t="str">
            <v>vorg. Netz: MN</v>
          </cell>
          <cell r="BS4" t="str">
            <v>vorg. Netz: NS</v>
          </cell>
        </row>
        <row r="5">
          <cell r="BF5">
            <v>0</v>
          </cell>
          <cell r="BG5">
            <v>17.18</v>
          </cell>
          <cell r="BH5">
            <v>17.722395767490919</v>
          </cell>
          <cell r="BI5">
            <v>21.311558761247095</v>
          </cell>
          <cell r="BJ5">
            <v>24.81545547631772</v>
          </cell>
          <cell r="BK5">
            <v>36.411462578471543</v>
          </cell>
          <cell r="BL5">
            <v>30.120736325691656</v>
          </cell>
          <cell r="BM5">
            <v>24.38</v>
          </cell>
          <cell r="BN5">
            <v>17.18</v>
          </cell>
          <cell r="BO5">
            <v>21.29</v>
          </cell>
          <cell r="BP5">
            <v>23.23</v>
          </cell>
          <cell r="BQ5">
            <v>21.83</v>
          </cell>
          <cell r="BR5">
            <v>23.79</v>
          </cell>
          <cell r="BS5">
            <v>24.28</v>
          </cell>
        </row>
        <row r="6">
          <cell r="BF6">
            <v>0</v>
          </cell>
          <cell r="BG6">
            <v>2.81</v>
          </cell>
          <cell r="BH6">
            <v>4.0034250086459791</v>
          </cell>
          <cell r="BI6">
            <v>4.4848452410309045</v>
          </cell>
          <cell r="BJ6">
            <v>5.5199770057388688</v>
          </cell>
          <cell r="BK6">
            <v>5.4277353550308236</v>
          </cell>
          <cell r="BL6">
            <v>7.0463012266981471</v>
          </cell>
          <cell r="BM6">
            <v>5.46</v>
          </cell>
          <cell r="BN6">
            <v>2.81</v>
          </cell>
          <cell r="BO6">
            <v>5.1100000000000003</v>
          </cell>
          <cell r="BP6">
            <v>5.19</v>
          </cell>
          <cell r="BQ6">
            <v>7.51</v>
          </cell>
          <cell r="BR6">
            <v>7.8</v>
          </cell>
          <cell r="BS6">
            <v>8.26</v>
          </cell>
        </row>
        <row r="7">
          <cell r="BF7">
            <v>0</v>
          </cell>
          <cell r="BG7">
            <v>76.7</v>
          </cell>
          <cell r="BH7">
            <v>117.67172540338252</v>
          </cell>
          <cell r="BI7">
            <v>129.98046589672649</v>
          </cell>
          <cell r="BJ7">
            <v>145.2507505547502</v>
          </cell>
          <cell r="BK7">
            <v>143.89468774727936</v>
          </cell>
          <cell r="BL7">
            <v>168.36728605713444</v>
          </cell>
          <cell r="BM7">
            <v>127.74</v>
          </cell>
          <cell r="BN7">
            <v>76.7</v>
          </cell>
          <cell r="BO7">
            <v>123.64</v>
          </cell>
          <cell r="BP7">
            <v>121.38</v>
          </cell>
          <cell r="BQ7">
            <v>168.88</v>
          </cell>
          <cell r="BR7">
            <v>170.56</v>
          </cell>
          <cell r="BS7">
            <v>80.97</v>
          </cell>
        </row>
        <row r="8">
          <cell r="BF8">
            <v>0</v>
          </cell>
          <cell r="BG8">
            <v>0.43</v>
          </cell>
          <cell r="BH8">
            <v>5.4518232103153161E-3</v>
          </cell>
          <cell r="BI8">
            <v>0.13808895561172921</v>
          </cell>
          <cell r="BJ8">
            <v>0.70256520260156941</v>
          </cell>
          <cell r="BK8">
            <v>1.1284063482785112</v>
          </cell>
          <cell r="BL8">
            <v>1.5164392374404352</v>
          </cell>
          <cell r="BM8">
            <v>1.33</v>
          </cell>
          <cell r="BN8">
            <v>0.43</v>
          </cell>
          <cell r="BO8">
            <v>1.02</v>
          </cell>
          <cell r="BP8">
            <v>1.26</v>
          </cell>
          <cell r="BQ8">
            <v>1.63</v>
          </cell>
          <cell r="BR8">
            <v>1.93</v>
          </cell>
          <cell r="BS8">
            <v>5.99</v>
          </cell>
        </row>
        <row r="11">
          <cell r="A11">
            <v>1</v>
          </cell>
          <cell r="B11" t="str">
            <v>vorg. Netz</v>
          </cell>
          <cell r="D11">
            <v>45292</v>
          </cell>
          <cell r="F11">
            <v>2500</v>
          </cell>
          <cell r="G11">
            <v>24.38</v>
          </cell>
          <cell r="H11">
            <v>5.46</v>
          </cell>
          <cell r="I11">
            <v>127.74</v>
          </cell>
          <cell r="J11">
            <v>1.33</v>
          </cell>
          <cell r="K11">
            <v>17.18</v>
          </cell>
          <cell r="L11">
            <v>2.81</v>
          </cell>
          <cell r="M11">
            <v>76.7</v>
          </cell>
          <cell r="N11">
            <v>0.43</v>
          </cell>
          <cell r="O11">
            <v>21.29</v>
          </cell>
          <cell r="P11">
            <v>5.1100000000000003</v>
          </cell>
          <cell r="Q11">
            <v>123.64</v>
          </cell>
          <cell r="R11">
            <v>1.02</v>
          </cell>
          <cell r="S11">
            <v>23.23</v>
          </cell>
          <cell r="T11">
            <v>5.19</v>
          </cell>
          <cell r="U11">
            <v>121.38</v>
          </cell>
          <cell r="V11">
            <v>1.26</v>
          </cell>
          <cell r="W11">
            <v>21.83</v>
          </cell>
          <cell r="X11">
            <v>7.51</v>
          </cell>
          <cell r="Y11">
            <v>168.88</v>
          </cell>
          <cell r="Z11">
            <v>1.63</v>
          </cell>
          <cell r="AA11">
            <v>23.79</v>
          </cell>
          <cell r="AB11">
            <v>7.8</v>
          </cell>
          <cell r="AC11">
            <v>170.56</v>
          </cell>
          <cell r="AD11">
            <v>1.93</v>
          </cell>
          <cell r="AE11">
            <v>24.28</v>
          </cell>
          <cell r="AF11">
            <v>8.26</v>
          </cell>
          <cell r="AG11">
            <v>80.97</v>
          </cell>
          <cell r="AH11">
            <v>5.99</v>
          </cell>
          <cell r="AI11">
            <v>120</v>
          </cell>
          <cell r="AJ11">
            <v>0</v>
          </cell>
          <cell r="AK11">
            <v>120</v>
          </cell>
          <cell r="AL11">
            <v>0</v>
          </cell>
          <cell r="AM11">
            <v>120</v>
          </cell>
          <cell r="AN11">
            <v>8.16</v>
          </cell>
          <cell r="AO11">
            <v>0</v>
          </cell>
          <cell r="AP11">
            <v>2.9</v>
          </cell>
          <cell r="AQ11">
            <v>0</v>
          </cell>
          <cell r="AR11">
            <v>2.9</v>
          </cell>
          <cell r="AS11">
            <v>0</v>
          </cell>
          <cell r="AT11">
            <v>2.9</v>
          </cell>
          <cell r="AU11">
            <v>0</v>
          </cell>
          <cell r="AV11">
            <v>2.9</v>
          </cell>
          <cell r="AW11">
            <v>0</v>
          </cell>
          <cell r="AX11">
            <v>2.9</v>
          </cell>
          <cell r="AY11">
            <v>0</v>
          </cell>
          <cell r="AZ11">
            <v>2.9</v>
          </cell>
          <cell r="BA11">
            <v>0</v>
          </cell>
          <cell r="BB11">
            <v>2.9</v>
          </cell>
        </row>
        <row r="12">
          <cell r="A12">
            <v>2</v>
          </cell>
          <cell r="B12" t="str">
            <v>Enervie 2025</v>
          </cell>
          <cell r="D12">
            <v>45292</v>
          </cell>
          <cell r="F12">
            <v>2500</v>
          </cell>
          <cell r="G12">
            <v>19.079999999999998</v>
          </cell>
          <cell r="H12">
            <v>6.87</v>
          </cell>
          <cell r="I12">
            <v>190.79</v>
          </cell>
          <cell r="J12">
            <v>0</v>
          </cell>
          <cell r="K12">
            <v>36.03</v>
          </cell>
          <cell r="L12">
            <v>5.28</v>
          </cell>
          <cell r="M12">
            <v>139.36000000000001</v>
          </cell>
          <cell r="N12">
            <v>1.1499999999999999</v>
          </cell>
          <cell r="O12">
            <v>35.71</v>
          </cell>
          <cell r="P12">
            <v>5.71</v>
          </cell>
          <cell r="Q12">
            <v>154.78</v>
          </cell>
          <cell r="R12">
            <v>0.95</v>
          </cell>
          <cell r="S12">
            <v>41.23</v>
          </cell>
          <cell r="T12">
            <v>6.05</v>
          </cell>
          <cell r="U12">
            <v>159.47</v>
          </cell>
          <cell r="V12">
            <v>1.32</v>
          </cell>
          <cell r="W12">
            <v>45.13</v>
          </cell>
          <cell r="X12">
            <v>6.62</v>
          </cell>
          <cell r="Y12">
            <v>174.57</v>
          </cell>
          <cell r="Z12">
            <v>1.44</v>
          </cell>
          <cell r="AA12">
            <v>37.17</v>
          </cell>
          <cell r="AB12">
            <v>7.57</v>
          </cell>
          <cell r="AC12">
            <v>181.88</v>
          </cell>
          <cell r="AD12">
            <v>1.78</v>
          </cell>
          <cell r="AE12">
            <v>39.1</v>
          </cell>
          <cell r="AF12">
            <v>7.61</v>
          </cell>
          <cell r="AG12">
            <v>164.64</v>
          </cell>
          <cell r="AH12">
            <v>2.58</v>
          </cell>
          <cell r="AI12">
            <v>72</v>
          </cell>
          <cell r="AJ12">
            <v>8.19</v>
          </cell>
          <cell r="AK12">
            <v>72</v>
          </cell>
          <cell r="AL12">
            <v>9.08</v>
          </cell>
          <cell r="AM12">
            <v>72</v>
          </cell>
          <cell r="AN12">
            <v>8.4</v>
          </cell>
          <cell r="AO12">
            <v>0</v>
          </cell>
          <cell r="AP12">
            <v>3.3</v>
          </cell>
          <cell r="AQ12">
            <v>0</v>
          </cell>
          <cell r="AR12">
            <v>3.3</v>
          </cell>
          <cell r="AS12">
            <v>0</v>
          </cell>
          <cell r="AT12">
            <v>3.3</v>
          </cell>
          <cell r="AU12">
            <v>0</v>
          </cell>
          <cell r="AV12">
            <v>3.3</v>
          </cell>
          <cell r="AW12">
            <v>0</v>
          </cell>
          <cell r="AX12">
            <v>3.3</v>
          </cell>
          <cell r="AY12">
            <v>0</v>
          </cell>
          <cell r="AZ12">
            <v>3.3</v>
          </cell>
          <cell r="BA12">
            <v>0</v>
          </cell>
          <cell r="BB12">
            <v>3.3</v>
          </cell>
        </row>
        <row r="13">
          <cell r="A13">
            <v>3</v>
          </cell>
        </row>
        <row r="14">
          <cell r="A14">
            <v>4</v>
          </cell>
        </row>
        <row r="15">
          <cell r="A15">
            <v>5</v>
          </cell>
        </row>
        <row r="16">
          <cell r="A16">
            <v>6</v>
          </cell>
        </row>
        <row r="17">
          <cell r="A17">
            <v>7</v>
          </cell>
        </row>
        <row r="18">
          <cell r="A18">
            <v>8</v>
          </cell>
        </row>
        <row r="19">
          <cell r="A19">
            <v>9</v>
          </cell>
        </row>
        <row r="20">
          <cell r="A20">
            <v>10</v>
          </cell>
        </row>
        <row r="21">
          <cell r="A21">
            <v>11</v>
          </cell>
        </row>
        <row r="22">
          <cell r="A22">
            <v>12</v>
          </cell>
        </row>
        <row r="23">
          <cell r="A23">
            <v>13</v>
          </cell>
        </row>
        <row r="24">
          <cell r="A24">
            <v>14</v>
          </cell>
        </row>
        <row r="25">
          <cell r="A25">
            <v>15</v>
          </cell>
        </row>
        <row r="26">
          <cell r="A26">
            <v>16</v>
          </cell>
        </row>
        <row r="27">
          <cell r="A27">
            <v>17</v>
          </cell>
        </row>
        <row r="28">
          <cell r="A28">
            <v>18</v>
          </cell>
        </row>
        <row r="29">
          <cell r="A29">
            <v>19</v>
          </cell>
        </row>
        <row r="30">
          <cell r="A30">
            <v>20</v>
          </cell>
        </row>
        <row r="31">
          <cell r="A31">
            <v>21</v>
          </cell>
        </row>
        <row r="32">
          <cell r="A32">
            <v>22</v>
          </cell>
        </row>
        <row r="33">
          <cell r="A33">
            <v>23</v>
          </cell>
        </row>
        <row r="34">
          <cell r="A34">
            <v>24</v>
          </cell>
        </row>
      </sheetData>
      <sheetData sheetId="15"/>
      <sheetData sheetId="16"/>
      <sheetData sheetId="17">
        <row r="9">
          <cell r="C9">
            <v>0</v>
          </cell>
          <cell r="D9">
            <v>0</v>
          </cell>
          <cell r="E9">
            <v>0</v>
          </cell>
          <cell r="F9">
            <v>0</v>
          </cell>
        </row>
        <row r="10">
          <cell r="C10">
            <v>17.18</v>
          </cell>
          <cell r="D10">
            <v>2.81</v>
          </cell>
          <cell r="E10">
            <v>76.7</v>
          </cell>
          <cell r="F10">
            <v>0.43</v>
          </cell>
        </row>
        <row r="11">
          <cell r="C11">
            <v>17.72</v>
          </cell>
          <cell r="D11">
            <v>4</v>
          </cell>
          <cell r="E11">
            <v>117.67</v>
          </cell>
          <cell r="F11">
            <v>0.01</v>
          </cell>
        </row>
        <row r="12">
          <cell r="C12">
            <v>21.31</v>
          </cell>
          <cell r="D12">
            <v>4.4800000000000004</v>
          </cell>
          <cell r="E12">
            <v>129.97999999999999</v>
          </cell>
          <cell r="F12">
            <v>0.14000000000000001</v>
          </cell>
        </row>
        <row r="13">
          <cell r="C13">
            <v>24.82</v>
          </cell>
          <cell r="D13">
            <v>5.52</v>
          </cell>
          <cell r="E13">
            <v>145.25</v>
          </cell>
          <cell r="F13">
            <v>0.7</v>
          </cell>
        </row>
        <row r="14">
          <cell r="C14">
            <v>36.409999999999997</v>
          </cell>
          <cell r="D14">
            <v>5.43</v>
          </cell>
          <cell r="E14">
            <v>143.88999999999999</v>
          </cell>
          <cell r="F14">
            <v>1.1299999999999999</v>
          </cell>
        </row>
        <row r="15">
          <cell r="C15">
            <v>30.12</v>
          </cell>
          <cell r="D15">
            <v>7.05</v>
          </cell>
          <cell r="E15">
            <v>168.37</v>
          </cell>
          <cell r="F15">
            <v>1.52</v>
          </cell>
        </row>
        <row r="19">
          <cell r="D19">
            <v>72</v>
          </cell>
          <cell r="E19">
            <v>6.83</v>
          </cell>
        </row>
        <row r="22">
          <cell r="E22">
            <v>3.3</v>
          </cell>
        </row>
        <row r="25">
          <cell r="E25">
            <v>3.3</v>
          </cell>
        </row>
        <row r="26">
          <cell r="E26">
            <v>3.3</v>
          </cell>
        </row>
        <row r="37">
          <cell r="C37">
            <v>2.73</v>
          </cell>
          <cell r="E37">
            <v>9.66</v>
          </cell>
        </row>
        <row r="66">
          <cell r="E66">
            <v>6.2</v>
          </cell>
        </row>
        <row r="71">
          <cell r="C71">
            <v>0</v>
          </cell>
          <cell r="D71">
            <v>0</v>
          </cell>
          <cell r="E71">
            <v>0</v>
          </cell>
        </row>
        <row r="72">
          <cell r="C72">
            <v>28.59</v>
          </cell>
          <cell r="D72">
            <v>34.31</v>
          </cell>
          <cell r="E72">
            <v>40.03</v>
          </cell>
        </row>
        <row r="73">
          <cell r="C73">
            <v>29.64</v>
          </cell>
          <cell r="D73">
            <v>35.57</v>
          </cell>
          <cell r="E73">
            <v>41.5</v>
          </cell>
        </row>
        <row r="74">
          <cell r="C74">
            <v>35.56</v>
          </cell>
          <cell r="D74">
            <v>42.67</v>
          </cell>
          <cell r="E74">
            <v>49.78</v>
          </cell>
        </row>
        <row r="75">
          <cell r="C75">
            <v>51.64</v>
          </cell>
          <cell r="D75">
            <v>61.97</v>
          </cell>
          <cell r="E75">
            <v>72.3</v>
          </cell>
        </row>
        <row r="76">
          <cell r="C76">
            <v>60.72</v>
          </cell>
          <cell r="D76">
            <v>72.86</v>
          </cell>
          <cell r="E76">
            <v>85.01</v>
          </cell>
        </row>
        <row r="77">
          <cell r="C77">
            <v>75.38</v>
          </cell>
          <cell r="D77">
            <v>90.46</v>
          </cell>
          <cell r="E77">
            <v>105.53</v>
          </cell>
        </row>
        <row r="81">
          <cell r="C81">
            <v>0</v>
          </cell>
          <cell r="D81">
            <v>0</v>
          </cell>
        </row>
        <row r="82">
          <cell r="C82">
            <v>12.78</v>
          </cell>
          <cell r="D82">
            <v>0.43</v>
          </cell>
        </row>
        <row r="83">
          <cell r="C83">
            <v>19.61</v>
          </cell>
          <cell r="D83">
            <v>0.01</v>
          </cell>
        </row>
        <row r="84">
          <cell r="C84">
            <v>21.66</v>
          </cell>
          <cell r="D84">
            <v>0.14000000000000001</v>
          </cell>
        </row>
        <row r="85">
          <cell r="C85">
            <v>24.21</v>
          </cell>
          <cell r="D85">
            <v>0.7</v>
          </cell>
        </row>
        <row r="86">
          <cell r="C86">
            <v>23.98</v>
          </cell>
          <cell r="D86">
            <v>1.1299999999999999</v>
          </cell>
        </row>
        <row r="87">
          <cell r="C87">
            <v>28.06</v>
          </cell>
          <cell r="D87">
            <v>1.52</v>
          </cell>
        </row>
        <row r="106">
          <cell r="C106">
            <v>0</v>
          </cell>
        </row>
        <row r="107">
          <cell r="C107">
            <v>0</v>
          </cell>
        </row>
        <row r="108">
          <cell r="C108">
            <v>2040.65</v>
          </cell>
        </row>
        <row r="109">
          <cell r="C109">
            <v>0</v>
          </cell>
        </row>
        <row r="110">
          <cell r="C110">
            <v>134.63999999999999</v>
          </cell>
        </row>
        <row r="111">
          <cell r="C111">
            <v>286.19</v>
          </cell>
        </row>
        <row r="112">
          <cell r="C112">
            <v>194.79</v>
          </cell>
        </row>
        <row r="113">
          <cell r="C113">
            <v>38.97</v>
          </cell>
        </row>
        <row r="120">
          <cell r="C120">
            <v>12.3</v>
          </cell>
        </row>
        <row r="121">
          <cell r="C121">
            <v>15</v>
          </cell>
        </row>
        <row r="122">
          <cell r="C122">
            <v>14.92</v>
          </cell>
        </row>
        <row r="123">
          <cell r="C123">
            <v>14.92</v>
          </cell>
        </row>
        <row r="125">
          <cell r="C125">
            <v>0</v>
          </cell>
        </row>
        <row r="126">
          <cell r="C126">
            <v>14.92</v>
          </cell>
        </row>
        <row r="128">
          <cell r="C128">
            <v>0</v>
          </cell>
        </row>
        <row r="132">
          <cell r="C132">
            <v>23.11</v>
          </cell>
        </row>
        <row r="133">
          <cell r="C133">
            <v>0</v>
          </cell>
        </row>
        <row r="134">
          <cell r="C134">
            <v>0</v>
          </cell>
        </row>
        <row r="140">
          <cell r="D140">
            <v>0</v>
          </cell>
        </row>
      </sheetData>
      <sheetData sheetId="18"/>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ko2026"/>
      <sheetName val="vorläufiges el Preisblatt 2026"/>
    </sheetNames>
    <definedNames>
      <definedName name="A" refersTo="#BEZUG!"/>
      <definedName name="E_MLP" refersTo="#BEZUG!"/>
      <definedName name="ok" refersTo="#BEZUG!"/>
      <definedName name="Pj" refersTo="#BEZUG!"/>
      <definedName name="Pm" refersTo="#BEZUG!"/>
      <definedName name="T_Gfkt" refersTo="#BEZUG!"/>
      <definedName name="Ta" refersTo="#BEZUG!"/>
    </definedNames>
    <sheetDataSet>
      <sheetData sheetId="0" refreshError="1"/>
      <sheetData sheetId="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estatis.de/DE/Themen/Laender-Regionen/Regionales/Gemeindeverzeichnis/Administrativ/Archiv/GVAuszugJ/31122020_Auszug_GV.html;jsessionid=6CB093665A7FBC61E660CB2C7BECBE0D.live7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81AE-2249-4A9B-93C3-E99B3AF59B0E}">
  <sheetPr codeName="Tabelle27">
    <tabColor theme="7" tint="-0.249977111117893"/>
  </sheetPr>
  <dimension ref="A1:AK382"/>
  <sheetViews>
    <sheetView tabSelected="1" topLeftCell="A16" zoomScale="115" zoomScaleNormal="115" workbookViewId="0">
      <selection activeCell="E37" sqref="A7:G67"/>
    </sheetView>
  </sheetViews>
  <sheetFormatPr baseColWidth="10" defaultColWidth="10.7109375" defaultRowHeight="12.75" x14ac:dyDescent="0.2"/>
  <cols>
    <col min="1" max="1" width="6.42578125" style="3" customWidth="1"/>
    <col min="2" max="2" width="25.5703125" style="3" customWidth="1"/>
    <col min="3" max="3" width="10.7109375" style="3"/>
    <col min="4" max="4" width="25.28515625" style="3" customWidth="1"/>
    <col min="5" max="5" width="84.5703125" style="3" customWidth="1"/>
    <col min="6" max="6" width="15.7109375" style="3" customWidth="1"/>
    <col min="7" max="9" width="10.7109375" style="3"/>
    <col min="10" max="10" width="15" style="3" bestFit="1" customWidth="1"/>
    <col min="11" max="11" width="24.85546875" style="3" customWidth="1"/>
    <col min="12" max="12" width="1.5703125" style="3" customWidth="1"/>
    <col min="13" max="13" width="4.5703125" style="3" customWidth="1"/>
    <col min="14" max="14" width="10.7109375" style="3"/>
    <col min="15" max="15" width="13.7109375" style="3" bestFit="1" customWidth="1"/>
    <col min="16" max="16384" width="10.7109375" style="3"/>
  </cols>
  <sheetData>
    <row r="1" spans="1:22" ht="19.5" thickBot="1" x14ac:dyDescent="0.35">
      <c r="A1" s="1" t="s">
        <v>0</v>
      </c>
      <c r="B1" s="2"/>
      <c r="D1" s="4"/>
      <c r="E1" s="4"/>
      <c r="F1" s="4"/>
      <c r="G1" s="4"/>
      <c r="H1" s="4"/>
      <c r="I1" s="4"/>
      <c r="J1" s="4"/>
    </row>
    <row r="2" spans="1:22" ht="16.5" thickBot="1" x14ac:dyDescent="0.3">
      <c r="A2" s="5"/>
      <c r="B2" s="3" t="s">
        <v>1</v>
      </c>
      <c r="C2" s="6"/>
      <c r="D2" s="6"/>
      <c r="E2" s="4"/>
      <c r="F2" s="4"/>
      <c r="G2" s="4"/>
      <c r="H2" s="4"/>
      <c r="I2" s="4"/>
      <c r="J2" s="4"/>
      <c r="N2" s="7">
        <f>IF(HimJ=8760,365,366)</f>
        <v>365</v>
      </c>
      <c r="O2" s="8" t="s">
        <v>2</v>
      </c>
      <c r="R2" s="7">
        <v>28</v>
      </c>
      <c r="S2" s="7">
        <v>29</v>
      </c>
      <c r="T2" s="7">
        <v>30</v>
      </c>
      <c r="U2" s="7">
        <v>31</v>
      </c>
      <c r="V2" s="8" t="s">
        <v>3</v>
      </c>
    </row>
    <row r="3" spans="1:22" ht="15.75" x14ac:dyDescent="0.25">
      <c r="A3" s="5"/>
      <c r="B3" s="3" t="s">
        <v>4</v>
      </c>
      <c r="C3" s="6"/>
      <c r="D3" s="6"/>
      <c r="E3" s="4"/>
      <c r="F3" s="4"/>
      <c r="G3" s="4"/>
      <c r="H3" s="4"/>
      <c r="I3" s="4"/>
      <c r="J3" s="4"/>
      <c r="N3" s="3">
        <v>8</v>
      </c>
      <c r="O3" s="8" t="s">
        <v>5</v>
      </c>
    </row>
    <row r="4" spans="1:22" ht="15.75" x14ac:dyDescent="0.25">
      <c r="A4" s="5"/>
      <c r="B4" s="3" t="s">
        <v>6</v>
      </c>
      <c r="C4" s="6" t="str">
        <f>TEXT([1]Cockpit!F12,"JJJJMMTT")</f>
        <v>20260101</v>
      </c>
      <c r="D4" s="6" t="e">
        <f>TEXT(#REF!,"JJJJMMTT")</f>
        <v>#REF!</v>
      </c>
      <c r="E4" s="4"/>
      <c r="F4" s="4"/>
      <c r="G4" s="4"/>
      <c r="H4" s="4"/>
      <c r="I4" s="4"/>
      <c r="J4" s="4"/>
      <c r="N4" s="9" t="s">
        <v>7</v>
      </c>
    </row>
    <row r="5" spans="1:22" ht="17.100000000000001" customHeight="1" x14ac:dyDescent="0.25">
      <c r="A5" s="5"/>
      <c r="B5" s="3" t="s">
        <v>8</v>
      </c>
      <c r="C5" s="10" t="s">
        <v>9</v>
      </c>
      <c r="D5" s="11"/>
      <c r="E5" s="4"/>
      <c r="F5" s="4"/>
      <c r="G5" s="4"/>
      <c r="H5" s="4"/>
      <c r="I5" s="4"/>
      <c r="J5" s="4"/>
      <c r="N5" s="12" t="s">
        <v>10</v>
      </c>
      <c r="Q5" s="12" t="s">
        <v>11</v>
      </c>
      <c r="T5" s="12" t="s">
        <v>12</v>
      </c>
    </row>
    <row r="6" spans="1:22" ht="15.75" x14ac:dyDescent="0.25">
      <c r="A6" s="5"/>
      <c r="D6" s="4"/>
      <c r="E6" s="4"/>
      <c r="F6" s="4"/>
      <c r="G6" s="4"/>
      <c r="H6" s="4"/>
      <c r="I6" s="4"/>
      <c r="J6" s="4"/>
    </row>
    <row r="7" spans="1:22" ht="15.75" x14ac:dyDescent="0.2">
      <c r="A7" s="13" t="s">
        <v>13</v>
      </c>
      <c r="B7" s="14"/>
      <c r="C7" s="15"/>
      <c r="D7" s="15"/>
      <c r="E7" s="15"/>
      <c r="F7" s="15"/>
      <c r="G7" s="15"/>
      <c r="H7" s="15"/>
      <c r="I7" s="15" t="s">
        <v>14</v>
      </c>
      <c r="J7" s="15"/>
    </row>
    <row r="8" spans="1:22" ht="15.75" x14ac:dyDescent="0.2">
      <c r="A8" s="13"/>
      <c r="B8" s="14"/>
      <c r="C8" s="15"/>
      <c r="D8" s="15"/>
      <c r="E8" s="15"/>
      <c r="F8" s="15" t="s">
        <v>15</v>
      </c>
      <c r="G8" s="15" t="s">
        <v>16</v>
      </c>
      <c r="H8" s="15"/>
      <c r="I8" s="15" t="s">
        <v>15</v>
      </c>
      <c r="J8" s="15" t="s">
        <v>16</v>
      </c>
      <c r="L8" s="16"/>
      <c r="N8" s="17" t="s">
        <v>17</v>
      </c>
      <c r="O8" s="18"/>
      <c r="P8" s="18"/>
      <c r="Q8" s="18"/>
      <c r="R8" s="18"/>
      <c r="S8" s="18"/>
      <c r="T8" s="18"/>
      <c r="U8" s="18"/>
      <c r="V8" s="18"/>
    </row>
    <row r="9" spans="1:22" ht="15.75" x14ac:dyDescent="0.2">
      <c r="A9" s="19"/>
      <c r="B9" s="20" t="s">
        <v>18</v>
      </c>
      <c r="C9" s="20" t="s">
        <v>19</v>
      </c>
      <c r="D9" s="21"/>
      <c r="E9" s="21"/>
      <c r="F9" s="21"/>
      <c r="G9" s="21"/>
      <c r="H9" s="21"/>
      <c r="I9" s="21"/>
      <c r="J9" s="21"/>
      <c r="L9" s="16"/>
      <c r="N9" s="21"/>
      <c r="O9" s="21"/>
      <c r="P9" s="21"/>
      <c r="Q9" s="21"/>
      <c r="R9" s="21"/>
      <c r="S9" s="21"/>
      <c r="T9" s="21"/>
      <c r="U9" s="21"/>
      <c r="V9" s="21"/>
    </row>
    <row r="10" spans="1:22" ht="15.75" x14ac:dyDescent="0.2">
      <c r="A10" s="19"/>
      <c r="B10" s="22"/>
      <c r="C10" s="23" t="s">
        <v>20</v>
      </c>
      <c r="D10" s="23"/>
      <c r="E10" s="23"/>
      <c r="F10" s="23"/>
      <c r="G10" s="23"/>
      <c r="H10" s="23"/>
      <c r="I10" s="23"/>
      <c r="J10" s="23"/>
      <c r="L10" s="16"/>
      <c r="N10" s="24" t="s">
        <v>21</v>
      </c>
    </row>
    <row r="11" spans="1:22" ht="15.75" x14ac:dyDescent="0.2">
      <c r="A11" s="19"/>
      <c r="B11" s="22"/>
      <c r="C11" s="25"/>
      <c r="D11" s="25" t="s">
        <v>22</v>
      </c>
      <c r="E11" s="25" t="s">
        <v>23</v>
      </c>
      <c r="F11" s="25"/>
      <c r="G11" s="25" t="s">
        <v>24</v>
      </c>
      <c r="H11" s="25"/>
      <c r="I11" s="26">
        <f ca="1">ROUND('[1]Preisblatt NES'!C9,2)</f>
        <v>0</v>
      </c>
      <c r="J11" s="27" t="s">
        <v>25</v>
      </c>
      <c r="K11" s="8"/>
      <c r="L11" s="28"/>
      <c r="N11" s="3" t="s">
        <v>26</v>
      </c>
    </row>
    <row r="12" spans="1:22" ht="15.75" x14ac:dyDescent="0.2">
      <c r="A12" s="19"/>
      <c r="B12" s="22"/>
      <c r="C12" s="25"/>
      <c r="D12" s="25" t="s">
        <v>27</v>
      </c>
      <c r="E12" s="25" t="s">
        <v>28</v>
      </c>
      <c r="F12" s="25"/>
      <c r="G12" s="27" t="s">
        <v>29</v>
      </c>
      <c r="H12" s="27"/>
      <c r="I12" s="26">
        <f ca="1">ROUND('[1]Preisblatt NES'!D9,2)</f>
        <v>0</v>
      </c>
      <c r="J12" s="27" t="s">
        <v>30</v>
      </c>
      <c r="L12" s="16"/>
      <c r="N12" s="8"/>
    </row>
    <row r="13" spans="1:22" ht="15.75" x14ac:dyDescent="0.2">
      <c r="A13" s="19"/>
      <c r="B13" s="22"/>
      <c r="C13" s="23" t="s">
        <v>31</v>
      </c>
      <c r="D13" s="23"/>
      <c r="E13" s="23"/>
      <c r="F13" s="23"/>
      <c r="G13" s="23"/>
      <c r="H13" s="23"/>
      <c r="I13" s="23"/>
      <c r="J13" s="23"/>
      <c r="L13" s="16"/>
      <c r="N13" s="29" t="s">
        <v>32</v>
      </c>
    </row>
    <row r="14" spans="1:22" ht="15.75" x14ac:dyDescent="0.2">
      <c r="A14" s="19"/>
      <c r="B14" s="22"/>
      <c r="C14" s="25"/>
      <c r="D14" s="25" t="s">
        <v>33</v>
      </c>
      <c r="E14" s="25" t="s">
        <v>23</v>
      </c>
      <c r="F14" s="25"/>
      <c r="G14" s="25" t="s">
        <v>24</v>
      </c>
      <c r="H14" s="25"/>
      <c r="I14" s="26">
        <f ca="1">ROUND('[1]Preisblatt NES'!E9,2)</f>
        <v>0</v>
      </c>
      <c r="J14" s="27" t="s">
        <v>25</v>
      </c>
      <c r="L14" s="16"/>
      <c r="N14" s="29" t="s">
        <v>34</v>
      </c>
    </row>
    <row r="15" spans="1:22" ht="15.75" x14ac:dyDescent="0.2">
      <c r="A15" s="19"/>
      <c r="B15" s="22"/>
      <c r="C15" s="25"/>
      <c r="D15" s="25" t="s">
        <v>35</v>
      </c>
      <c r="E15" s="25" t="s">
        <v>28</v>
      </c>
      <c r="F15" s="25"/>
      <c r="G15" s="27" t="s">
        <v>29</v>
      </c>
      <c r="H15" s="27"/>
      <c r="I15" s="30">
        <f ca="1">ROUND('[1]Preisblatt NES'!F9,2)</f>
        <v>0</v>
      </c>
      <c r="J15" s="27" t="s">
        <v>30</v>
      </c>
      <c r="L15" s="16"/>
      <c r="N15" s="8"/>
    </row>
    <row r="16" spans="1:22" ht="15.75" x14ac:dyDescent="0.2">
      <c r="A16" s="19"/>
      <c r="B16" s="20" t="s">
        <v>36</v>
      </c>
      <c r="C16" s="20" t="s">
        <v>37</v>
      </c>
      <c r="D16" s="21"/>
      <c r="E16" s="21"/>
      <c r="F16" s="21"/>
      <c r="G16" s="21"/>
      <c r="H16" s="21"/>
      <c r="I16" s="21"/>
      <c r="J16" s="21"/>
      <c r="L16" s="16"/>
      <c r="N16" s="3" t="s">
        <v>38</v>
      </c>
    </row>
    <row r="17" spans="1:14" ht="15.75" x14ac:dyDescent="0.2">
      <c r="A17" s="19"/>
      <c r="B17" s="22"/>
      <c r="C17" s="23" t="s">
        <v>20</v>
      </c>
      <c r="D17" s="23"/>
      <c r="E17" s="23"/>
      <c r="F17" s="23"/>
      <c r="G17" s="23"/>
      <c r="H17" s="23"/>
      <c r="I17" s="23"/>
      <c r="J17" s="23"/>
      <c r="L17" s="16"/>
      <c r="N17" s="3" t="s">
        <v>39</v>
      </c>
    </row>
    <row r="18" spans="1:14" ht="15.75" x14ac:dyDescent="0.2">
      <c r="A18" s="19"/>
      <c r="B18" s="22"/>
      <c r="C18" s="25"/>
      <c r="D18" s="25" t="s">
        <v>40</v>
      </c>
      <c r="E18" s="25" t="s">
        <v>23</v>
      </c>
      <c r="F18" s="25">
        <v>4.7068489999999998E-2</v>
      </c>
      <c r="G18" s="25" t="s">
        <v>24</v>
      </c>
      <c r="H18" s="25"/>
      <c r="I18" s="26">
        <f>ROUND('[1]Preisblatt NES'!C10,2)</f>
        <v>17.18</v>
      </c>
      <c r="J18" s="27" t="s">
        <v>25</v>
      </c>
      <c r="L18" s="16"/>
      <c r="N18" s="3" t="s">
        <v>41</v>
      </c>
    </row>
    <row r="19" spans="1:14" ht="15.75" x14ac:dyDescent="0.2">
      <c r="A19" s="19"/>
      <c r="B19" s="22"/>
      <c r="C19" s="25"/>
      <c r="D19" s="25" t="s">
        <v>42</v>
      </c>
      <c r="E19" s="25" t="s">
        <v>28</v>
      </c>
      <c r="F19" s="25">
        <v>2.81E-2</v>
      </c>
      <c r="G19" s="27" t="s">
        <v>29</v>
      </c>
      <c r="H19" s="27"/>
      <c r="I19" s="30">
        <f>ROUND('[1]Preisblatt NES'!D10,2)</f>
        <v>2.81</v>
      </c>
      <c r="J19" s="27" t="s">
        <v>30</v>
      </c>
      <c r="L19" s="16"/>
      <c r="N19" s="3" t="s">
        <v>43</v>
      </c>
    </row>
    <row r="20" spans="1:14" ht="15.75" x14ac:dyDescent="0.2">
      <c r="A20" s="19"/>
      <c r="B20" s="22"/>
      <c r="C20" s="23" t="s">
        <v>31</v>
      </c>
      <c r="D20" s="23"/>
      <c r="E20" s="23"/>
      <c r="F20" s="23"/>
      <c r="G20" s="23"/>
      <c r="H20" s="23"/>
      <c r="I20" s="23"/>
      <c r="J20" s="23"/>
      <c r="L20" s="16"/>
      <c r="N20" s="3" t="s">
        <v>44</v>
      </c>
    </row>
    <row r="21" spans="1:14" ht="15.75" x14ac:dyDescent="0.2">
      <c r="A21" s="19"/>
      <c r="B21" s="22"/>
      <c r="C21" s="25"/>
      <c r="D21" s="25" t="s">
        <v>45</v>
      </c>
      <c r="E21" s="25" t="s">
        <v>23</v>
      </c>
      <c r="F21" s="25">
        <v>0.21013699</v>
      </c>
      <c r="G21" s="25" t="s">
        <v>24</v>
      </c>
      <c r="H21" s="25"/>
      <c r="I21" s="26">
        <f>ROUND('[1]Preisblatt NES'!E10,2)</f>
        <v>76.7</v>
      </c>
      <c r="J21" s="27" t="s">
        <v>25</v>
      </c>
      <c r="L21" s="16"/>
      <c r="N21" s="8" t="s">
        <v>46</v>
      </c>
    </row>
    <row r="22" spans="1:14" ht="15.75" x14ac:dyDescent="0.2">
      <c r="A22" s="19"/>
      <c r="B22" s="22"/>
      <c r="C22" s="25"/>
      <c r="D22" s="25" t="s">
        <v>47</v>
      </c>
      <c r="E22" s="25" t="s">
        <v>28</v>
      </c>
      <c r="F22" s="25">
        <v>4.3E-3</v>
      </c>
      <c r="G22" s="27" t="s">
        <v>29</v>
      </c>
      <c r="H22" s="27"/>
      <c r="I22" s="30">
        <f>ROUND('[1]Preisblatt NES'!F10,2)</f>
        <v>0.43</v>
      </c>
      <c r="J22" s="27" t="s">
        <v>30</v>
      </c>
      <c r="L22" s="16"/>
      <c r="N22" s="8"/>
    </row>
    <row r="23" spans="1:14" ht="15.75" x14ac:dyDescent="0.2">
      <c r="A23" s="19"/>
      <c r="B23" s="20" t="s">
        <v>48</v>
      </c>
      <c r="C23" s="20" t="s">
        <v>49</v>
      </c>
      <c r="D23" s="21"/>
      <c r="E23" s="21"/>
      <c r="F23" s="21"/>
      <c r="G23" s="21"/>
      <c r="H23" s="21"/>
      <c r="I23" s="21"/>
      <c r="J23" s="21"/>
      <c r="L23" s="16"/>
      <c r="N23" s="3" t="s">
        <v>50</v>
      </c>
    </row>
    <row r="24" spans="1:14" ht="15.75" x14ac:dyDescent="0.2">
      <c r="A24" s="19"/>
      <c r="B24" s="22"/>
      <c r="C24" s="23" t="s">
        <v>20</v>
      </c>
      <c r="D24" s="23"/>
      <c r="E24" s="23"/>
      <c r="F24" s="23"/>
      <c r="G24" s="23"/>
      <c r="H24" s="23"/>
      <c r="I24" s="23"/>
      <c r="J24" s="23"/>
      <c r="L24" s="16"/>
      <c r="N24" s="3" t="s">
        <v>51</v>
      </c>
    </row>
    <row r="25" spans="1:14" ht="15.75" x14ac:dyDescent="0.2">
      <c r="A25" s="19"/>
      <c r="B25" s="22"/>
      <c r="C25" s="25"/>
      <c r="D25" s="25" t="s">
        <v>52</v>
      </c>
      <c r="E25" s="25" t="s">
        <v>23</v>
      </c>
      <c r="F25" s="25">
        <v>4.8547949999999999E-2</v>
      </c>
      <c r="G25" s="25" t="s">
        <v>24</v>
      </c>
      <c r="H25" s="25"/>
      <c r="I25" s="26">
        <f ca="1">ROUND('[1]Preisblatt NES'!C11,2)</f>
        <v>17.72</v>
      </c>
      <c r="J25" s="27" t="s">
        <v>25</v>
      </c>
      <c r="L25" s="16"/>
    </row>
    <row r="26" spans="1:14" ht="15.75" x14ac:dyDescent="0.2">
      <c r="A26" s="19"/>
      <c r="B26" s="22"/>
      <c r="C26" s="25"/>
      <c r="D26" s="25" t="s">
        <v>53</v>
      </c>
      <c r="E26" s="25" t="s">
        <v>28</v>
      </c>
      <c r="F26" s="25">
        <v>0.04</v>
      </c>
      <c r="G26" s="27" t="s">
        <v>29</v>
      </c>
      <c r="H26" s="27"/>
      <c r="I26" s="30">
        <f ca="1">ROUND('[1]Preisblatt NES'!D11,2)</f>
        <v>4</v>
      </c>
      <c r="J26" s="27" t="s">
        <v>30</v>
      </c>
      <c r="L26" s="16"/>
      <c r="N26" s="29" t="s">
        <v>54</v>
      </c>
    </row>
    <row r="27" spans="1:14" ht="15.75" x14ac:dyDescent="0.2">
      <c r="A27" s="19"/>
      <c r="B27" s="22"/>
      <c r="C27" s="23" t="s">
        <v>31</v>
      </c>
      <c r="D27" s="23"/>
      <c r="E27" s="23"/>
      <c r="F27" s="23"/>
      <c r="G27" s="23"/>
      <c r="H27" s="23"/>
      <c r="I27" s="23"/>
      <c r="J27" s="23"/>
      <c r="L27" s="16"/>
      <c r="N27" s="8"/>
    </row>
    <row r="28" spans="1:14" ht="15.75" x14ac:dyDescent="0.2">
      <c r="A28" s="19"/>
      <c r="B28" s="22"/>
      <c r="C28" s="25"/>
      <c r="D28" s="25" t="s">
        <v>55</v>
      </c>
      <c r="E28" s="25" t="s">
        <v>23</v>
      </c>
      <c r="F28" s="25">
        <v>0.32238356000000001</v>
      </c>
      <c r="G28" s="25" t="s">
        <v>24</v>
      </c>
      <c r="H28" s="25"/>
      <c r="I28" s="26">
        <f ca="1">ROUND('[1]Preisblatt NES'!E11,2)</f>
        <v>117.67</v>
      </c>
      <c r="J28" s="27" t="s">
        <v>25</v>
      </c>
      <c r="L28" s="16"/>
      <c r="N28" s="8" t="s">
        <v>56</v>
      </c>
    </row>
    <row r="29" spans="1:14" ht="15.75" x14ac:dyDescent="0.2">
      <c r="A29" s="19"/>
      <c r="B29" s="22"/>
      <c r="C29" s="25"/>
      <c r="D29" s="25" t="s">
        <v>57</v>
      </c>
      <c r="E29" s="25" t="s">
        <v>28</v>
      </c>
      <c r="F29" s="25">
        <v>1E-4</v>
      </c>
      <c r="G29" s="27" t="s">
        <v>29</v>
      </c>
      <c r="H29" s="27"/>
      <c r="I29" s="30">
        <f ca="1">ROUND('[1]Preisblatt NES'!F11,2)</f>
        <v>0.01</v>
      </c>
      <c r="J29" s="27" t="s">
        <v>30</v>
      </c>
      <c r="L29" s="16"/>
      <c r="N29" s="8" t="s">
        <v>58</v>
      </c>
    </row>
    <row r="30" spans="1:14" ht="15.75" x14ac:dyDescent="0.2">
      <c r="A30" s="19"/>
      <c r="B30" s="20" t="s">
        <v>59</v>
      </c>
      <c r="C30" s="20" t="s">
        <v>60</v>
      </c>
      <c r="D30" s="21"/>
      <c r="E30" s="21"/>
      <c r="F30" s="21"/>
      <c r="G30" s="21"/>
      <c r="H30" s="21"/>
      <c r="I30" s="21"/>
      <c r="J30" s="21"/>
      <c r="L30" s="16"/>
      <c r="N30" s="8" t="s">
        <v>61</v>
      </c>
    </row>
    <row r="31" spans="1:14" ht="15.75" x14ac:dyDescent="0.2">
      <c r="A31" s="19"/>
      <c r="B31" s="22"/>
      <c r="C31" s="23" t="s">
        <v>20</v>
      </c>
      <c r="D31" s="23"/>
      <c r="E31" s="23"/>
      <c r="F31" s="23"/>
      <c r="G31" s="23"/>
      <c r="H31" s="23"/>
      <c r="I31" s="23"/>
      <c r="J31" s="23"/>
      <c r="L31" s="16"/>
      <c r="N31" s="8" t="s">
        <v>62</v>
      </c>
    </row>
    <row r="32" spans="1:14" ht="15.75" x14ac:dyDescent="0.2">
      <c r="A32" s="19"/>
      <c r="B32" s="22"/>
      <c r="C32" s="25"/>
      <c r="D32" s="25" t="s">
        <v>63</v>
      </c>
      <c r="E32" s="25" t="s">
        <v>23</v>
      </c>
      <c r="F32" s="25">
        <v>5.8383560000000001E-2</v>
      </c>
      <c r="G32" s="25" t="s">
        <v>24</v>
      </c>
      <c r="H32" s="25"/>
      <c r="I32" s="26">
        <f ca="1">ROUND('[1]Preisblatt NES'!C12,2)</f>
        <v>21.31</v>
      </c>
      <c r="J32" s="27" t="s">
        <v>25</v>
      </c>
      <c r="L32" s="16"/>
    </row>
    <row r="33" spans="1:14" ht="15.75" x14ac:dyDescent="0.2">
      <c r="A33" s="19"/>
      <c r="B33" s="22"/>
      <c r="C33" s="25"/>
      <c r="D33" s="25" t="s">
        <v>64</v>
      </c>
      <c r="E33" s="25" t="s">
        <v>28</v>
      </c>
      <c r="F33" s="25">
        <v>4.48E-2</v>
      </c>
      <c r="G33" s="27" t="s">
        <v>29</v>
      </c>
      <c r="H33" s="27"/>
      <c r="I33" s="30">
        <f ca="1">ROUND('[1]Preisblatt NES'!D12,2)</f>
        <v>4.4800000000000004</v>
      </c>
      <c r="J33" s="27" t="s">
        <v>30</v>
      </c>
      <c r="L33" s="16"/>
      <c r="N33" s="8" t="s">
        <v>65</v>
      </c>
    </row>
    <row r="34" spans="1:14" ht="15.75" x14ac:dyDescent="0.2">
      <c r="A34" s="19"/>
      <c r="B34" s="22"/>
      <c r="C34" s="23" t="s">
        <v>31</v>
      </c>
      <c r="D34" s="23"/>
      <c r="E34" s="23"/>
      <c r="F34" s="23"/>
      <c r="G34" s="23"/>
      <c r="H34" s="23"/>
      <c r="I34" s="23"/>
      <c r="J34" s="23"/>
    </row>
    <row r="35" spans="1:14" ht="15.75" x14ac:dyDescent="0.2">
      <c r="A35" s="19"/>
      <c r="B35" s="22"/>
      <c r="C35" s="25"/>
      <c r="D35" s="25" t="s">
        <v>66</v>
      </c>
      <c r="E35" s="25" t="s">
        <v>23</v>
      </c>
      <c r="F35" s="25">
        <v>0.35610958999999998</v>
      </c>
      <c r="G35" s="25" t="s">
        <v>24</v>
      </c>
      <c r="H35" s="25"/>
      <c r="I35" s="26">
        <f ca="1">ROUND('[1]Preisblatt NES'!E12,2)</f>
        <v>129.97999999999999</v>
      </c>
      <c r="J35" s="27" t="s">
        <v>25</v>
      </c>
    </row>
    <row r="36" spans="1:14" ht="15.75" x14ac:dyDescent="0.2">
      <c r="A36" s="19"/>
      <c r="B36" s="22"/>
      <c r="C36" s="25"/>
      <c r="D36" s="25" t="s">
        <v>67</v>
      </c>
      <c r="E36" s="25" t="s">
        <v>28</v>
      </c>
      <c r="F36" s="25">
        <v>1.4E-3</v>
      </c>
      <c r="G36" s="27" t="s">
        <v>29</v>
      </c>
      <c r="H36" s="27"/>
      <c r="I36" s="30">
        <f ca="1">ROUND('[1]Preisblatt NES'!F12,2)</f>
        <v>0.14000000000000001</v>
      </c>
      <c r="J36" s="27" t="s">
        <v>30</v>
      </c>
    </row>
    <row r="37" spans="1:14" ht="15.75" x14ac:dyDescent="0.2">
      <c r="A37" s="19"/>
      <c r="B37" s="20" t="s">
        <v>68</v>
      </c>
      <c r="C37" s="20" t="s">
        <v>69</v>
      </c>
      <c r="D37" s="21"/>
      <c r="E37" s="21"/>
      <c r="F37" s="21"/>
      <c r="G37" s="21"/>
      <c r="H37" s="21"/>
      <c r="I37" s="21"/>
      <c r="J37" s="21"/>
    </row>
    <row r="38" spans="1:14" ht="15.75" x14ac:dyDescent="0.2">
      <c r="A38" s="19"/>
      <c r="B38" s="22"/>
      <c r="C38" s="23" t="s">
        <v>20</v>
      </c>
      <c r="D38" s="23"/>
      <c r="E38" s="23"/>
      <c r="F38" s="23"/>
      <c r="G38" s="23"/>
      <c r="H38" s="23"/>
      <c r="I38" s="23"/>
      <c r="J38" s="23"/>
    </row>
    <row r="39" spans="1:14" ht="15.75" x14ac:dyDescent="0.2">
      <c r="A39" s="19"/>
      <c r="B39" s="22"/>
      <c r="C39" s="25"/>
      <c r="D39" s="25" t="s">
        <v>70</v>
      </c>
      <c r="E39" s="25" t="s">
        <v>23</v>
      </c>
      <c r="F39" s="25">
        <v>6.8000000000000005E-2</v>
      </c>
      <c r="G39" s="25" t="s">
        <v>24</v>
      </c>
      <c r="H39" s="25"/>
      <c r="I39" s="26">
        <f ca="1">ROUND('[1]Preisblatt NES'!C13,2)</f>
        <v>24.82</v>
      </c>
      <c r="J39" s="27" t="s">
        <v>25</v>
      </c>
    </row>
    <row r="40" spans="1:14" ht="15.75" x14ac:dyDescent="0.2">
      <c r="A40" s="19"/>
      <c r="B40" s="22"/>
      <c r="C40" s="25"/>
      <c r="D40" s="25" t="s">
        <v>71</v>
      </c>
      <c r="E40" s="25" t="s">
        <v>28</v>
      </c>
      <c r="F40" s="25">
        <v>5.5199999999999999E-2</v>
      </c>
      <c r="G40" s="27" t="s">
        <v>29</v>
      </c>
      <c r="H40" s="27"/>
      <c r="I40" s="30">
        <f ca="1">ROUND('[1]Preisblatt NES'!D13,2)</f>
        <v>5.52</v>
      </c>
      <c r="J40" s="27" t="s">
        <v>30</v>
      </c>
    </row>
    <row r="41" spans="1:14" ht="15.75" x14ac:dyDescent="0.2">
      <c r="A41" s="19"/>
      <c r="B41" s="22"/>
      <c r="C41" s="23" t="s">
        <v>31</v>
      </c>
      <c r="D41" s="23"/>
      <c r="E41" s="23"/>
      <c r="F41" s="23"/>
      <c r="G41" s="23"/>
      <c r="H41" s="23"/>
      <c r="I41" s="23"/>
      <c r="J41" s="23"/>
    </row>
    <row r="42" spans="1:14" ht="15.75" x14ac:dyDescent="0.2">
      <c r="A42" s="19"/>
      <c r="B42" s="22"/>
      <c r="C42" s="25"/>
      <c r="D42" s="25" t="s">
        <v>72</v>
      </c>
      <c r="E42" s="25" t="s">
        <v>23</v>
      </c>
      <c r="F42" s="25">
        <v>0.39794520999999999</v>
      </c>
      <c r="G42" s="25" t="s">
        <v>24</v>
      </c>
      <c r="H42" s="25"/>
      <c r="I42" s="26">
        <f ca="1">ROUND('[1]Preisblatt NES'!E13,2)</f>
        <v>145.25</v>
      </c>
      <c r="J42" s="27" t="s">
        <v>25</v>
      </c>
    </row>
    <row r="43" spans="1:14" ht="15.75" x14ac:dyDescent="0.2">
      <c r="A43" s="19"/>
      <c r="B43" s="22"/>
      <c r="C43" s="25"/>
      <c r="D43" s="25" t="s">
        <v>73</v>
      </c>
      <c r="E43" s="25" t="s">
        <v>28</v>
      </c>
      <c r="F43" s="25">
        <v>7.0000000000000001E-3</v>
      </c>
      <c r="G43" s="27" t="s">
        <v>29</v>
      </c>
      <c r="H43" s="27"/>
      <c r="I43" s="30">
        <f ca="1">ROUND('[1]Preisblatt NES'!F13,2)</f>
        <v>0.7</v>
      </c>
      <c r="J43" s="27" t="s">
        <v>30</v>
      </c>
    </row>
    <row r="44" spans="1:14" ht="15.75" x14ac:dyDescent="0.2">
      <c r="A44" s="19"/>
      <c r="B44" s="20" t="s">
        <v>74</v>
      </c>
      <c r="C44" s="20" t="s">
        <v>75</v>
      </c>
      <c r="D44" s="21"/>
      <c r="E44" s="21"/>
      <c r="F44" s="21"/>
      <c r="G44" s="21"/>
      <c r="H44" s="21"/>
      <c r="I44" s="21"/>
      <c r="J44" s="21"/>
    </row>
    <row r="45" spans="1:14" ht="15.75" x14ac:dyDescent="0.2">
      <c r="A45" s="19"/>
      <c r="B45" s="22"/>
      <c r="C45" s="23" t="s">
        <v>20</v>
      </c>
      <c r="D45" s="23"/>
      <c r="E45" s="23"/>
      <c r="F45" s="23"/>
      <c r="G45" s="23"/>
      <c r="H45" s="23"/>
      <c r="I45" s="23"/>
      <c r="J45" s="23"/>
    </row>
    <row r="46" spans="1:14" ht="15.75" x14ac:dyDescent="0.2">
      <c r="A46" s="19"/>
      <c r="B46" s="22"/>
      <c r="C46" s="25"/>
      <c r="D46" s="25" t="s">
        <v>76</v>
      </c>
      <c r="E46" s="25" t="s">
        <v>23</v>
      </c>
      <c r="F46" s="25">
        <v>9.9753419999999995E-2</v>
      </c>
      <c r="G46" s="25" t="s">
        <v>24</v>
      </c>
      <c r="H46" s="25"/>
      <c r="I46" s="26">
        <f ca="1">ROUND('[1]Preisblatt NES'!C14,2)</f>
        <v>36.409999999999997</v>
      </c>
      <c r="J46" s="27" t="s">
        <v>25</v>
      </c>
    </row>
    <row r="47" spans="1:14" ht="15.75" x14ac:dyDescent="0.2">
      <c r="A47" s="19"/>
      <c r="B47" s="22"/>
      <c r="C47" s="25"/>
      <c r="D47" s="25" t="s">
        <v>77</v>
      </c>
      <c r="E47" s="25" t="s">
        <v>28</v>
      </c>
      <c r="F47" s="25">
        <v>5.4300000000000001E-2</v>
      </c>
      <c r="G47" s="27" t="s">
        <v>29</v>
      </c>
      <c r="H47" s="27"/>
      <c r="I47" s="30">
        <f ca="1">ROUND('[1]Preisblatt NES'!D14,2)</f>
        <v>5.43</v>
      </c>
      <c r="J47" s="27" t="s">
        <v>30</v>
      </c>
    </row>
    <row r="48" spans="1:14" ht="15.75" x14ac:dyDescent="0.2">
      <c r="A48" s="19"/>
      <c r="B48" s="22"/>
      <c r="C48" s="23" t="s">
        <v>31</v>
      </c>
      <c r="D48" s="23"/>
      <c r="E48" s="23"/>
      <c r="F48" s="23"/>
      <c r="G48" s="23"/>
      <c r="H48" s="23"/>
      <c r="I48" s="23"/>
      <c r="J48" s="23"/>
    </row>
    <row r="49" spans="1:10" ht="15.75" x14ac:dyDescent="0.2">
      <c r="A49" s="19"/>
      <c r="B49" s="22"/>
      <c r="C49" s="25"/>
      <c r="D49" s="25" t="s">
        <v>78</v>
      </c>
      <c r="E49" s="25" t="s">
        <v>23</v>
      </c>
      <c r="F49" s="25">
        <v>0.39421918</v>
      </c>
      <c r="G49" s="25" t="s">
        <v>24</v>
      </c>
      <c r="H49" s="25"/>
      <c r="I49" s="26">
        <f ca="1">ROUND('[1]Preisblatt NES'!E14,2)</f>
        <v>143.88999999999999</v>
      </c>
      <c r="J49" s="27" t="s">
        <v>25</v>
      </c>
    </row>
    <row r="50" spans="1:10" ht="15.75" x14ac:dyDescent="0.2">
      <c r="A50" s="19"/>
      <c r="B50" s="22"/>
      <c r="C50" s="25"/>
      <c r="D50" s="25" t="s">
        <v>79</v>
      </c>
      <c r="E50" s="25" t="s">
        <v>28</v>
      </c>
      <c r="F50" s="25">
        <v>1.1299999999999999E-2</v>
      </c>
      <c r="G50" s="27" t="s">
        <v>29</v>
      </c>
      <c r="H50" s="27"/>
      <c r="I50" s="30">
        <f ca="1">ROUND('[1]Preisblatt NES'!F14,2)</f>
        <v>1.1299999999999999</v>
      </c>
      <c r="J50" s="27" t="s">
        <v>30</v>
      </c>
    </row>
    <row r="51" spans="1:10" ht="15.75" x14ac:dyDescent="0.2">
      <c r="A51" s="19"/>
      <c r="B51" s="20" t="s">
        <v>80</v>
      </c>
      <c r="C51" s="20" t="s">
        <v>81</v>
      </c>
      <c r="D51" s="21"/>
      <c r="E51" s="21"/>
      <c r="F51" s="21"/>
      <c r="G51" s="21"/>
      <c r="H51" s="21"/>
      <c r="I51" s="21"/>
      <c r="J51" s="21"/>
    </row>
    <row r="52" spans="1:10" ht="15.75" x14ac:dyDescent="0.2">
      <c r="A52" s="19"/>
      <c r="B52" s="22"/>
      <c r="C52" s="23" t="s">
        <v>20</v>
      </c>
      <c r="D52" s="23"/>
      <c r="E52" s="23"/>
      <c r="F52" s="23"/>
      <c r="G52" s="23"/>
      <c r="H52" s="23"/>
      <c r="I52" s="23"/>
      <c r="J52" s="23"/>
    </row>
    <row r="53" spans="1:10" ht="15.75" x14ac:dyDescent="0.2">
      <c r="A53" s="19"/>
      <c r="B53" s="22"/>
      <c r="C53" s="25"/>
      <c r="D53" s="25" t="s">
        <v>82</v>
      </c>
      <c r="E53" s="25" t="s">
        <v>23</v>
      </c>
      <c r="F53" s="25">
        <v>8.2520549999999998E-2</v>
      </c>
      <c r="G53" s="25" t="s">
        <v>24</v>
      </c>
      <c r="H53" s="25"/>
      <c r="I53" s="26">
        <f ca="1">ROUND('[1]Preisblatt NES'!C15,2)</f>
        <v>30.12</v>
      </c>
      <c r="J53" s="27" t="s">
        <v>25</v>
      </c>
    </row>
    <row r="54" spans="1:10" ht="15.75" x14ac:dyDescent="0.2">
      <c r="A54" s="19"/>
      <c r="B54" s="22"/>
      <c r="C54" s="25"/>
      <c r="D54" s="25" t="s">
        <v>83</v>
      </c>
      <c r="E54" s="25" t="s">
        <v>28</v>
      </c>
      <c r="F54" s="25">
        <v>7.0499999999999993E-2</v>
      </c>
      <c r="G54" s="27" t="s">
        <v>29</v>
      </c>
      <c r="H54" s="27"/>
      <c r="I54" s="30">
        <f ca="1">ROUND('[1]Preisblatt NES'!D15,2)</f>
        <v>7.05</v>
      </c>
      <c r="J54" s="27" t="s">
        <v>30</v>
      </c>
    </row>
    <row r="55" spans="1:10" ht="15.75" x14ac:dyDescent="0.2">
      <c r="A55" s="19"/>
      <c r="B55" s="22"/>
      <c r="C55" s="23" t="s">
        <v>31</v>
      </c>
      <c r="D55" s="23"/>
      <c r="E55" s="23"/>
      <c r="F55" s="23"/>
      <c r="G55" s="23"/>
      <c r="H55" s="23"/>
      <c r="I55" s="23"/>
      <c r="J55" s="23"/>
    </row>
    <row r="56" spans="1:10" ht="15.75" x14ac:dyDescent="0.2">
      <c r="A56" s="19"/>
      <c r="B56" s="22"/>
      <c r="C56" s="25"/>
      <c r="D56" s="25" t="s">
        <v>84</v>
      </c>
      <c r="E56" s="25" t="s">
        <v>23</v>
      </c>
      <c r="F56" s="25">
        <v>0.46128766999999998</v>
      </c>
      <c r="G56" s="25" t="s">
        <v>24</v>
      </c>
      <c r="H56" s="25"/>
      <c r="I56" s="26">
        <f ca="1">ROUND('[1]Preisblatt NES'!E15,2)</f>
        <v>168.37</v>
      </c>
      <c r="J56" s="27" t="s">
        <v>25</v>
      </c>
    </row>
    <row r="57" spans="1:10" ht="15.75" x14ac:dyDescent="0.2">
      <c r="A57" s="19"/>
      <c r="B57" s="22"/>
      <c r="C57" s="25"/>
      <c r="D57" s="25" t="s">
        <v>85</v>
      </c>
      <c r="E57" s="25" t="s">
        <v>28</v>
      </c>
      <c r="F57" s="25">
        <v>1.52E-2</v>
      </c>
      <c r="G57" s="27" t="s">
        <v>29</v>
      </c>
      <c r="H57" s="27"/>
      <c r="I57" s="30">
        <f ca="1">ROUND('[1]Preisblatt NES'!F15,2)</f>
        <v>1.52</v>
      </c>
      <c r="J57" s="27" t="s">
        <v>30</v>
      </c>
    </row>
    <row r="58" spans="1:10" ht="15.75" x14ac:dyDescent="0.2">
      <c r="A58" s="19"/>
      <c r="B58" s="20" t="s">
        <v>86</v>
      </c>
      <c r="C58" s="20" t="s">
        <v>87</v>
      </c>
      <c r="D58" s="21"/>
      <c r="E58" s="21"/>
      <c r="F58" s="21"/>
      <c r="G58" s="21"/>
      <c r="H58" s="21"/>
      <c r="I58" s="21"/>
      <c r="J58" s="21"/>
    </row>
    <row r="59" spans="1:10" ht="15.75" x14ac:dyDescent="0.2">
      <c r="A59" s="19"/>
      <c r="B59" s="22"/>
      <c r="C59" s="23" t="s">
        <v>20</v>
      </c>
      <c r="D59" s="23"/>
      <c r="E59" s="23"/>
      <c r="F59" s="23"/>
      <c r="G59" s="23"/>
      <c r="H59" s="23"/>
      <c r="I59" s="23"/>
      <c r="J59" s="23"/>
    </row>
    <row r="60" spans="1:10" ht="15.75" x14ac:dyDescent="0.2">
      <c r="A60" s="19"/>
      <c r="B60" s="22"/>
      <c r="C60" s="25"/>
      <c r="D60" s="27" t="s">
        <v>88</v>
      </c>
      <c r="E60" s="25" t="s">
        <v>23</v>
      </c>
      <c r="F60" s="25"/>
      <c r="G60" s="25" t="s">
        <v>24</v>
      </c>
      <c r="H60" s="25"/>
      <c r="I60" s="25">
        <f>ROUND(0,2)</f>
        <v>0</v>
      </c>
      <c r="J60" s="27" t="s">
        <v>25</v>
      </c>
    </row>
    <row r="61" spans="1:10" ht="15.75" x14ac:dyDescent="0.2">
      <c r="A61" s="19"/>
      <c r="B61" s="22"/>
      <c r="C61" s="25"/>
      <c r="D61" s="27" t="s">
        <v>89</v>
      </c>
      <c r="E61" s="25" t="s">
        <v>28</v>
      </c>
      <c r="F61" s="25"/>
      <c r="G61" s="27" t="s">
        <v>29</v>
      </c>
      <c r="H61" s="27"/>
      <c r="I61" s="27">
        <f>ROUND(0,2)</f>
        <v>0</v>
      </c>
      <c r="J61" s="27" t="s">
        <v>30</v>
      </c>
    </row>
    <row r="62" spans="1:10" ht="15.75" x14ac:dyDescent="0.2">
      <c r="A62" s="19"/>
      <c r="B62" s="22"/>
      <c r="C62" s="23" t="s">
        <v>31</v>
      </c>
      <c r="D62" s="23"/>
      <c r="E62" s="23"/>
      <c r="F62" s="23"/>
      <c r="G62" s="23"/>
      <c r="H62" s="23"/>
      <c r="I62" s="23"/>
      <c r="J62" s="23"/>
    </row>
    <row r="63" spans="1:10" ht="15.75" x14ac:dyDescent="0.2">
      <c r="A63" s="19"/>
      <c r="B63" s="22"/>
      <c r="C63" s="25"/>
      <c r="D63" s="27" t="s">
        <v>90</v>
      </c>
      <c r="E63" s="25" t="s">
        <v>23</v>
      </c>
      <c r="F63" s="25"/>
      <c r="G63" s="25" t="s">
        <v>24</v>
      </c>
      <c r="H63" s="25"/>
      <c r="I63" s="25">
        <f>ROUND(0,2)</f>
        <v>0</v>
      </c>
      <c r="J63" s="27" t="s">
        <v>25</v>
      </c>
    </row>
    <row r="64" spans="1:10" ht="15.75" x14ac:dyDescent="0.2">
      <c r="A64" s="19"/>
      <c r="B64" s="22"/>
      <c r="C64" s="25"/>
      <c r="D64" s="27" t="s">
        <v>91</v>
      </c>
      <c r="E64" s="25" t="s">
        <v>28</v>
      </c>
      <c r="F64" s="25"/>
      <c r="G64" s="27" t="s">
        <v>29</v>
      </c>
      <c r="H64" s="27"/>
      <c r="I64" s="27">
        <f>ROUND(0,2)</f>
        <v>0</v>
      </c>
      <c r="J64" s="27" t="s">
        <v>30</v>
      </c>
    </row>
    <row r="65" spans="1:15" ht="34.15" customHeight="1" x14ac:dyDescent="0.2">
      <c r="A65" s="19"/>
      <c r="B65" s="20" t="s">
        <v>92</v>
      </c>
      <c r="C65" s="31" t="s">
        <v>93</v>
      </c>
      <c r="D65" s="31"/>
      <c r="E65" s="31"/>
      <c r="F65" s="31"/>
      <c r="G65" s="31"/>
      <c r="H65" s="32"/>
      <c r="I65" s="32"/>
      <c r="J65" s="32"/>
    </row>
    <row r="66" spans="1:15" ht="15.75" x14ac:dyDescent="0.2">
      <c r="A66" s="19"/>
      <c r="B66" s="22"/>
      <c r="C66" s="25"/>
      <c r="D66" s="27" t="s">
        <v>94</v>
      </c>
      <c r="E66" s="25" t="s">
        <v>95</v>
      </c>
      <c r="F66" s="25">
        <v>-0.32350685000000001</v>
      </c>
      <c r="G66" s="25" t="s">
        <v>96</v>
      </c>
      <c r="H66" s="25"/>
      <c r="I66" s="25">
        <f>I99</f>
        <v>-118.08</v>
      </c>
      <c r="J66" s="27" t="s">
        <v>97</v>
      </c>
      <c r="L66" s="16"/>
      <c r="N66" s="24"/>
      <c r="O66" s="33"/>
    </row>
    <row r="67" spans="1:15" ht="15.75" x14ac:dyDescent="0.2">
      <c r="A67" s="19"/>
      <c r="B67" s="22"/>
      <c r="C67" s="25"/>
      <c r="D67" s="27" t="s">
        <v>98</v>
      </c>
      <c r="E67" s="25" t="s">
        <v>99</v>
      </c>
      <c r="F67" s="25">
        <v>-0.32350685000000001</v>
      </c>
      <c r="G67" s="25" t="s">
        <v>96</v>
      </c>
      <c r="H67" s="25"/>
      <c r="I67" s="25">
        <f>I66</f>
        <v>-118.08</v>
      </c>
      <c r="J67" s="27" t="s">
        <v>97</v>
      </c>
      <c r="L67" s="16"/>
      <c r="N67" s="24"/>
      <c r="O67" s="33"/>
    </row>
    <row r="68" spans="1:15" ht="15.75" x14ac:dyDescent="0.2">
      <c r="A68" s="19"/>
      <c r="B68" s="22"/>
      <c r="C68" s="25"/>
      <c r="D68" s="27"/>
      <c r="E68" s="25"/>
      <c r="F68" s="34"/>
      <c r="G68" s="27"/>
      <c r="H68" s="27"/>
      <c r="I68" s="27"/>
      <c r="J68" s="27"/>
      <c r="L68" s="16"/>
      <c r="N68" s="24"/>
    </row>
    <row r="69" spans="1:15" ht="15.75" x14ac:dyDescent="0.2">
      <c r="A69" s="35" t="s">
        <v>100</v>
      </c>
      <c r="B69" s="36"/>
      <c r="C69" s="37"/>
      <c r="D69" s="37"/>
      <c r="E69" s="37"/>
      <c r="F69" s="37"/>
      <c r="G69" s="37"/>
      <c r="H69" s="37"/>
      <c r="I69" s="37"/>
      <c r="J69" s="37"/>
      <c r="L69" s="16"/>
    </row>
    <row r="70" spans="1:15" ht="15.75" x14ac:dyDescent="0.2">
      <c r="A70" s="19"/>
      <c r="B70" s="20" t="s">
        <v>101</v>
      </c>
      <c r="C70" s="20"/>
      <c r="D70" s="21"/>
      <c r="E70" s="21"/>
      <c r="F70" s="21"/>
      <c r="G70" s="21"/>
      <c r="H70" s="21"/>
      <c r="I70" s="21"/>
      <c r="J70" s="21"/>
      <c r="L70" s="16"/>
      <c r="N70" s="8"/>
    </row>
    <row r="71" spans="1:15" ht="15.75" x14ac:dyDescent="0.2">
      <c r="A71" s="19"/>
      <c r="B71" s="22"/>
      <c r="C71" s="25"/>
      <c r="D71" s="25" t="s">
        <v>102</v>
      </c>
      <c r="E71" s="25" t="s">
        <v>103</v>
      </c>
      <c r="F71" s="25">
        <f>ROUND('[1]Preisblatt NES'!D19/N2,$N$3)</f>
        <v>0.19726026999999999</v>
      </c>
      <c r="G71" s="27" t="s">
        <v>96</v>
      </c>
      <c r="H71" s="27"/>
      <c r="I71" s="30">
        <f>ROUND('[1]Preisblatt NES'!D19,2)</f>
        <v>72</v>
      </c>
      <c r="J71" s="27" t="s">
        <v>97</v>
      </c>
      <c r="K71" s="8"/>
      <c r="L71" s="28"/>
      <c r="N71" s="8"/>
    </row>
    <row r="72" spans="1:15" ht="29.65" customHeight="1" x14ac:dyDescent="0.2">
      <c r="A72" s="19"/>
      <c r="B72" s="31" t="s">
        <v>104</v>
      </c>
      <c r="C72" s="31"/>
      <c r="D72" s="31"/>
      <c r="E72" s="31"/>
      <c r="F72" s="31"/>
      <c r="G72" s="31"/>
      <c r="H72" s="32"/>
      <c r="I72" s="32"/>
      <c r="J72" s="32"/>
      <c r="L72" s="16"/>
    </row>
    <row r="73" spans="1:15" ht="15.75" x14ac:dyDescent="0.2">
      <c r="A73" s="19"/>
      <c r="B73" s="22"/>
      <c r="C73" s="25"/>
      <c r="D73" s="25" t="s">
        <v>105</v>
      </c>
      <c r="E73" s="25" t="s">
        <v>28</v>
      </c>
      <c r="F73" s="25">
        <f ca="1">ROUND('[1]Preisblatt NES'!E19/100,$N$3)</f>
        <v>6.83E-2</v>
      </c>
      <c r="G73" s="27" t="s">
        <v>29</v>
      </c>
      <c r="H73" s="27"/>
      <c r="I73" s="30">
        <f ca="1">ROUND('[1]Preisblatt NES'!E19,2)</f>
        <v>6.83</v>
      </c>
      <c r="J73" s="27" t="s">
        <v>30</v>
      </c>
      <c r="L73" s="16"/>
    </row>
    <row r="74" spans="1:15" ht="15.75" x14ac:dyDescent="0.2">
      <c r="A74" s="19"/>
      <c r="B74" s="20" t="s">
        <v>106</v>
      </c>
      <c r="C74" s="20"/>
      <c r="D74" s="21"/>
      <c r="E74" s="21"/>
      <c r="F74" s="21"/>
      <c r="G74" s="21"/>
      <c r="H74" s="21"/>
      <c r="I74" s="21"/>
      <c r="J74" s="21"/>
      <c r="L74" s="16"/>
    </row>
    <row r="75" spans="1:15" ht="15.75" x14ac:dyDescent="0.2">
      <c r="A75" s="19"/>
      <c r="B75" s="22"/>
      <c r="C75" s="25"/>
      <c r="D75" s="25" t="s">
        <v>107</v>
      </c>
      <c r="E75" s="25" t="s">
        <v>28</v>
      </c>
      <c r="F75" s="25">
        <f>ROUND('[1]Preisblatt NES'!E22/100,$N$3)</f>
        <v>3.3000000000000002E-2</v>
      </c>
      <c r="G75" s="27" t="s">
        <v>29</v>
      </c>
      <c r="H75" s="27"/>
      <c r="I75" s="30">
        <f>ROUND('[1]Preisblatt NES'!E22,2)</f>
        <v>3.3</v>
      </c>
      <c r="J75" s="27" t="s">
        <v>30</v>
      </c>
      <c r="L75" s="16"/>
      <c r="N75" s="12" t="s">
        <v>108</v>
      </c>
    </row>
    <row r="76" spans="1:15" ht="15.75" x14ac:dyDescent="0.2">
      <c r="A76" s="19"/>
      <c r="B76" s="20" t="s">
        <v>109</v>
      </c>
      <c r="C76" s="20"/>
      <c r="D76" s="21"/>
      <c r="E76" s="21"/>
      <c r="F76" s="21"/>
      <c r="G76" s="21"/>
      <c r="H76" s="21"/>
      <c r="I76" s="21"/>
      <c r="J76" s="21"/>
      <c r="L76" s="16"/>
    </row>
    <row r="77" spans="1:15" ht="15.75" x14ac:dyDescent="0.2">
      <c r="A77" s="19"/>
      <c r="B77" s="22"/>
      <c r="C77" s="25"/>
      <c r="D77" s="25" t="s">
        <v>110</v>
      </c>
      <c r="E77" s="25" t="s">
        <v>28</v>
      </c>
      <c r="F77" s="25">
        <f>ROUND('[1]Preisblatt NES'!E25/100,$N$3)</f>
        <v>3.3000000000000002E-2</v>
      </c>
      <c r="G77" s="27" t="s">
        <v>29</v>
      </c>
      <c r="H77" s="27"/>
      <c r="I77" s="30">
        <f>ROUND('[1]Preisblatt NES'!E25,2)</f>
        <v>3.3</v>
      </c>
      <c r="J77" s="27" t="s">
        <v>30</v>
      </c>
      <c r="L77" s="16"/>
      <c r="N77" s="24"/>
    </row>
    <row r="78" spans="1:15" ht="15.75" x14ac:dyDescent="0.2">
      <c r="A78" s="19"/>
      <c r="B78" s="20" t="s">
        <v>111</v>
      </c>
      <c r="C78" s="20"/>
      <c r="D78" s="21"/>
      <c r="E78" s="21"/>
      <c r="F78" s="21"/>
      <c r="G78" s="21"/>
      <c r="H78" s="21"/>
      <c r="I78" s="21"/>
      <c r="J78" s="21"/>
      <c r="L78" s="16"/>
    </row>
    <row r="79" spans="1:15" ht="15.75" x14ac:dyDescent="0.2">
      <c r="A79" s="19"/>
      <c r="B79" s="22"/>
      <c r="C79" s="25"/>
      <c r="D79" s="25" t="s">
        <v>112</v>
      </c>
      <c r="E79" s="25" t="s">
        <v>28</v>
      </c>
      <c r="F79" s="25">
        <f ca="1">ROUND('[1]Preisblatt NES'!E66/100,$N$3)</f>
        <v>6.2E-2</v>
      </c>
      <c r="G79" s="27" t="s">
        <v>29</v>
      </c>
      <c r="H79" s="27"/>
      <c r="I79" s="30">
        <f ca="1">ROUND('[1]Preisblatt NES'!E66,2)</f>
        <v>6.2</v>
      </c>
      <c r="J79" s="27" t="s">
        <v>30</v>
      </c>
      <c r="L79" s="16"/>
      <c r="N79" s="38" t="s">
        <v>113</v>
      </c>
      <c r="O79" s="39"/>
    </row>
    <row r="80" spans="1:15" ht="15.75" x14ac:dyDescent="0.2">
      <c r="A80" s="19"/>
      <c r="B80" s="20" t="s">
        <v>114</v>
      </c>
      <c r="C80" s="20"/>
      <c r="D80" s="21"/>
      <c r="E80" s="21"/>
      <c r="F80" s="21"/>
      <c r="G80" s="21"/>
      <c r="H80" s="21"/>
      <c r="I80" s="21"/>
      <c r="J80" s="21"/>
      <c r="L80" s="16"/>
    </row>
    <row r="81" spans="1:14" ht="15.75" x14ac:dyDescent="0.2">
      <c r="A81" s="19"/>
      <c r="B81" s="22"/>
      <c r="C81" s="25"/>
      <c r="D81" s="25" t="s">
        <v>115</v>
      </c>
      <c r="E81" s="25" t="s">
        <v>28</v>
      </c>
      <c r="F81" s="25">
        <f>ROUND('[1]Preisblatt NES'!E26/100,$N$3)</f>
        <v>3.3000000000000002E-2</v>
      </c>
      <c r="G81" s="27" t="s">
        <v>29</v>
      </c>
      <c r="H81" s="27"/>
      <c r="I81" s="30">
        <f>ROUND('[1]Preisblatt NES'!E26,2)</f>
        <v>3.3</v>
      </c>
      <c r="J81" s="27" t="s">
        <v>30</v>
      </c>
      <c r="L81" s="16"/>
      <c r="N81" s="24"/>
    </row>
    <row r="82" spans="1:14" ht="15.75" x14ac:dyDescent="0.2">
      <c r="A82" s="19"/>
      <c r="B82" s="20" t="s">
        <v>116</v>
      </c>
      <c r="C82" s="20"/>
      <c r="D82" s="21"/>
      <c r="E82" s="21"/>
      <c r="F82" s="21"/>
      <c r="G82" s="21"/>
      <c r="H82" s="21"/>
      <c r="I82" s="21"/>
      <c r="J82" s="21"/>
      <c r="L82" s="16"/>
    </row>
    <row r="83" spans="1:14" ht="15.75" x14ac:dyDescent="0.2">
      <c r="A83" s="19"/>
      <c r="B83" s="22"/>
      <c r="C83" s="25"/>
      <c r="D83" s="25" t="s">
        <v>117</v>
      </c>
      <c r="E83" s="25" t="s">
        <v>28</v>
      </c>
      <c r="F83" s="25">
        <f>ROUND('[1]Preisblatt NES'!E25/100,$N$3)</f>
        <v>3.3000000000000002E-2</v>
      </c>
      <c r="G83" s="27" t="s">
        <v>29</v>
      </c>
      <c r="H83" s="27"/>
      <c r="I83" s="30">
        <f>ROUND('[1]Preisblatt NES'!E25,2)</f>
        <v>3.3</v>
      </c>
      <c r="J83" s="27" t="s">
        <v>30</v>
      </c>
    </row>
    <row r="84" spans="1:14" ht="15.75" x14ac:dyDescent="0.2">
      <c r="A84" s="19"/>
      <c r="B84" s="20" t="s">
        <v>118</v>
      </c>
      <c r="C84" s="20"/>
      <c r="D84" s="21"/>
      <c r="E84" s="21"/>
      <c r="F84" s="21"/>
      <c r="G84" s="21"/>
      <c r="H84" s="21"/>
      <c r="I84" s="21"/>
      <c r="J84" s="21"/>
    </row>
    <row r="85" spans="1:14" ht="15.75" x14ac:dyDescent="0.2">
      <c r="A85" s="19"/>
      <c r="B85" s="22"/>
      <c r="C85" s="25"/>
      <c r="D85" s="25" t="s">
        <v>119</v>
      </c>
      <c r="E85" s="40" t="s">
        <v>103</v>
      </c>
      <c r="F85" s="34"/>
      <c r="G85" s="27" t="s">
        <v>96</v>
      </c>
      <c r="H85" s="27"/>
      <c r="I85" s="27">
        <f>ROUND([1]Cockpit!H39,2)</f>
        <v>0</v>
      </c>
      <c r="J85" s="27" t="s">
        <v>97</v>
      </c>
    </row>
    <row r="86" spans="1:14" ht="15.75" x14ac:dyDescent="0.2">
      <c r="A86" s="19"/>
      <c r="B86" s="20" t="s">
        <v>109</v>
      </c>
      <c r="C86" s="20"/>
      <c r="D86" s="21"/>
      <c r="E86" s="21"/>
      <c r="F86" s="21"/>
      <c r="G86" s="21"/>
      <c r="H86" s="21"/>
      <c r="I86" s="21"/>
      <c r="J86" s="21"/>
    </row>
    <row r="87" spans="1:14" ht="15.75" x14ac:dyDescent="0.2">
      <c r="A87" s="19"/>
      <c r="B87" s="22"/>
      <c r="C87" s="25"/>
      <c r="D87" s="27" t="s">
        <v>120</v>
      </c>
      <c r="E87" s="40" t="s">
        <v>103</v>
      </c>
      <c r="F87" s="34"/>
      <c r="G87" s="27" t="s">
        <v>96</v>
      </c>
      <c r="H87" s="27"/>
      <c r="I87" s="27">
        <f>ROUND([1]Cockpit!H43,2)</f>
        <v>0</v>
      </c>
      <c r="J87" s="27" t="s">
        <v>97</v>
      </c>
    </row>
    <row r="88" spans="1:14" ht="15.75" x14ac:dyDescent="0.2">
      <c r="A88" s="19"/>
      <c r="B88" s="20" t="s">
        <v>114</v>
      </c>
      <c r="C88" s="20"/>
      <c r="D88" s="21"/>
      <c r="E88" s="21"/>
      <c r="F88" s="21"/>
      <c r="G88" s="21"/>
      <c r="H88" s="21"/>
      <c r="I88" s="21"/>
      <c r="J88" s="21"/>
    </row>
    <row r="89" spans="1:14" ht="15.75" x14ac:dyDescent="0.2">
      <c r="A89" s="19"/>
      <c r="B89" s="22"/>
      <c r="C89" s="25"/>
      <c r="D89" s="27" t="s">
        <v>121</v>
      </c>
      <c r="E89" s="40" t="s">
        <v>103</v>
      </c>
      <c r="F89" s="34"/>
      <c r="G89" s="27" t="s">
        <v>96</v>
      </c>
      <c r="H89" s="27"/>
      <c r="I89" s="27">
        <f>ROUND([1]Cockpit!H45,2)</f>
        <v>0</v>
      </c>
      <c r="J89" s="27" t="s">
        <v>97</v>
      </c>
    </row>
    <row r="90" spans="1:14" ht="15.75" x14ac:dyDescent="0.2">
      <c r="A90" s="19"/>
      <c r="B90" s="20" t="s">
        <v>122</v>
      </c>
      <c r="C90" s="20"/>
      <c r="D90" s="21"/>
      <c r="E90" s="21"/>
      <c r="F90" s="21"/>
      <c r="G90" s="21"/>
      <c r="H90" s="21"/>
      <c r="I90" s="21"/>
      <c r="J90" s="21"/>
    </row>
    <row r="91" spans="1:14" ht="15.75" x14ac:dyDescent="0.2">
      <c r="A91" s="19"/>
      <c r="B91" s="22"/>
      <c r="C91" s="25"/>
      <c r="D91" s="27" t="s">
        <v>123</v>
      </c>
      <c r="E91" s="40" t="s">
        <v>28</v>
      </c>
      <c r="F91" s="25">
        <f>ROUND('[1]Preisblatt NES'!E22/100,$N$3)</f>
        <v>3.3000000000000002E-2</v>
      </c>
      <c r="G91" s="27" t="s">
        <v>29</v>
      </c>
      <c r="H91" s="27"/>
      <c r="I91" s="30">
        <f>ROUND('[1]Preisblatt NES'!E22,2)</f>
        <v>3.3</v>
      </c>
      <c r="J91" s="27" t="s">
        <v>30</v>
      </c>
    </row>
    <row r="92" spans="1:14" ht="15.75" x14ac:dyDescent="0.2">
      <c r="A92" s="19"/>
      <c r="B92" s="20" t="s">
        <v>124</v>
      </c>
      <c r="C92" s="20"/>
      <c r="D92" s="21"/>
      <c r="E92" s="21"/>
      <c r="F92" s="21"/>
      <c r="G92" s="21"/>
      <c r="H92" s="21"/>
      <c r="I92" s="21"/>
      <c r="J92" s="21"/>
    </row>
    <row r="93" spans="1:14" ht="15.75" x14ac:dyDescent="0.2">
      <c r="A93" s="19"/>
      <c r="B93" s="22"/>
      <c r="C93" s="25"/>
      <c r="D93" s="27" t="s">
        <v>125</v>
      </c>
      <c r="E93" s="40" t="s">
        <v>28</v>
      </c>
      <c r="F93" s="25">
        <f>ROUND('[1]Preisblatt NES'!E25/100,$N$3)</f>
        <v>3.3000000000000002E-2</v>
      </c>
      <c r="G93" s="27" t="s">
        <v>29</v>
      </c>
      <c r="H93" s="27"/>
      <c r="I93" s="30">
        <f>ROUND('[1]Preisblatt NES'!E25,2)</f>
        <v>3.3</v>
      </c>
      <c r="J93" s="27" t="s">
        <v>30</v>
      </c>
    </row>
    <row r="94" spans="1:14" ht="15.75" x14ac:dyDescent="0.2">
      <c r="A94" s="19"/>
      <c r="B94" s="20" t="s">
        <v>126</v>
      </c>
      <c r="C94" s="20"/>
      <c r="D94" s="21"/>
      <c r="E94" s="21"/>
      <c r="F94" s="21"/>
      <c r="G94" s="21"/>
      <c r="H94" s="21"/>
      <c r="I94" s="21"/>
      <c r="J94" s="21"/>
    </row>
    <row r="95" spans="1:14" ht="15.75" x14ac:dyDescent="0.2">
      <c r="A95" s="19"/>
      <c r="B95" s="22"/>
      <c r="C95" s="25"/>
      <c r="D95" s="27" t="s">
        <v>127</v>
      </c>
      <c r="E95" s="40" t="s">
        <v>28</v>
      </c>
      <c r="F95" s="25">
        <f>ROUND('[1]Preisblatt NES'!E26/100,$N$3)</f>
        <v>3.3000000000000002E-2</v>
      </c>
      <c r="G95" s="27" t="s">
        <v>29</v>
      </c>
      <c r="H95" s="27"/>
      <c r="I95" s="30">
        <f>ROUND('[1]Preisblatt NES'!E26,2)</f>
        <v>3.3</v>
      </c>
      <c r="J95" s="27" t="s">
        <v>30</v>
      </c>
    </row>
    <row r="96" spans="1:14" ht="15.75" x14ac:dyDescent="0.2">
      <c r="A96" s="19"/>
      <c r="B96" s="20" t="s">
        <v>128</v>
      </c>
      <c r="C96" s="20"/>
      <c r="D96" s="21"/>
      <c r="E96" s="21"/>
      <c r="F96" s="21"/>
      <c r="G96" s="21"/>
      <c r="H96" s="21"/>
      <c r="I96" s="21"/>
      <c r="J96" s="21"/>
    </row>
    <row r="97" spans="1:15" ht="15.75" x14ac:dyDescent="0.2">
      <c r="A97" s="19"/>
      <c r="B97" s="22"/>
      <c r="C97" s="25"/>
      <c r="D97" s="27" t="s">
        <v>129</v>
      </c>
      <c r="E97" s="40" t="s">
        <v>103</v>
      </c>
      <c r="F97" s="25">
        <f>ROUND('[1]Preisblatt NES'!E25/100,$N$3)</f>
        <v>3.3000000000000002E-2</v>
      </c>
      <c r="G97" s="27" t="s">
        <v>96</v>
      </c>
      <c r="H97" s="27"/>
      <c r="I97" s="27">
        <f>ROUND(0,2)</f>
        <v>0</v>
      </c>
      <c r="J97" s="27" t="s">
        <v>97</v>
      </c>
    </row>
    <row r="98" spans="1:15" ht="31.5" customHeight="1" x14ac:dyDescent="0.2">
      <c r="A98" s="19"/>
      <c r="B98" s="31" t="s">
        <v>130</v>
      </c>
      <c r="C98" s="31"/>
      <c r="D98" s="31"/>
      <c r="E98" s="31"/>
      <c r="F98" s="31"/>
      <c r="G98" s="31"/>
      <c r="H98" s="32"/>
      <c r="I98" s="32"/>
      <c r="J98" s="32"/>
    </row>
    <row r="99" spans="1:15" ht="15.75" x14ac:dyDescent="0.2">
      <c r="A99" s="19"/>
      <c r="B99" s="22"/>
      <c r="C99" s="25"/>
      <c r="D99" s="27" t="s">
        <v>131</v>
      </c>
      <c r="E99" s="40"/>
      <c r="F99" s="25">
        <f>-ROUND([1]Cockpit!$H$56/$N$2,$N$3)</f>
        <v>-0.32350685000000001</v>
      </c>
      <c r="G99" s="27" t="s">
        <v>96</v>
      </c>
      <c r="H99" s="27"/>
      <c r="I99" s="27">
        <f>-ROUND([1]Cockpit!$H$56,2)</f>
        <v>-118.08</v>
      </c>
      <c r="J99" s="27" t="s">
        <v>97</v>
      </c>
      <c r="L99" s="16"/>
      <c r="N99" s="12" t="s">
        <v>132</v>
      </c>
      <c r="O99" s="12" t="s">
        <v>133</v>
      </c>
    </row>
    <row r="100" spans="1:15" ht="34.15" customHeight="1" x14ac:dyDescent="0.2">
      <c r="A100" s="19"/>
      <c r="B100" s="31" t="s">
        <v>134</v>
      </c>
      <c r="C100" s="31"/>
      <c r="D100" s="31"/>
      <c r="E100" s="31"/>
      <c r="F100" s="31"/>
      <c r="G100" s="31"/>
      <c r="H100" s="32"/>
      <c r="I100" s="32"/>
      <c r="J100" s="32"/>
      <c r="L100" s="16"/>
      <c r="N100" s="12"/>
    </row>
    <row r="101" spans="1:15" ht="15.75" x14ac:dyDescent="0.2">
      <c r="A101" s="19"/>
      <c r="B101" s="22"/>
      <c r="C101" s="25"/>
      <c r="D101" s="27" t="s">
        <v>135</v>
      </c>
      <c r="E101" s="40"/>
      <c r="F101" s="25">
        <f ca="1">ROUND([1]Cockpit!F64/100,$N$3)</f>
        <v>2.7300000000000001E-2</v>
      </c>
      <c r="G101" s="27" t="s">
        <v>29</v>
      </c>
      <c r="H101" s="27"/>
      <c r="I101" s="27">
        <f ca="1">ROUND([1]Cockpit!F64,2)</f>
        <v>2.73</v>
      </c>
      <c r="J101" s="27" t="s">
        <v>30</v>
      </c>
      <c r="L101" s="16"/>
      <c r="N101" s="12" t="s">
        <v>136</v>
      </c>
    </row>
    <row r="102" spans="1:15" ht="34.5" customHeight="1" x14ac:dyDescent="0.2">
      <c r="A102" s="19"/>
      <c r="B102" s="31" t="s">
        <v>137</v>
      </c>
      <c r="C102" s="31"/>
      <c r="D102" s="31"/>
      <c r="E102" s="31"/>
      <c r="F102" s="31"/>
      <c r="G102" s="31"/>
      <c r="H102" s="32"/>
      <c r="I102" s="32"/>
      <c r="J102" s="32"/>
      <c r="L102" s="16"/>
      <c r="N102" s="12"/>
    </row>
    <row r="103" spans="1:15" ht="15.75" x14ac:dyDescent="0.2">
      <c r="A103" s="19"/>
      <c r="B103" s="22"/>
      <c r="C103" s="25"/>
      <c r="D103" s="27" t="s">
        <v>138</v>
      </c>
      <c r="E103" s="40"/>
      <c r="F103" s="25">
        <f ca="1">ROUND('[1]Preisblatt NES'!E37/100,$N$3)</f>
        <v>9.6600000000000005E-2</v>
      </c>
      <c r="G103" s="27" t="s">
        <v>29</v>
      </c>
      <c r="H103" s="27"/>
      <c r="I103" s="30">
        <f ca="1">ROUND('[1]Preisblatt NES'!E37,2)</f>
        <v>9.66</v>
      </c>
      <c r="J103" s="27" t="s">
        <v>30</v>
      </c>
      <c r="L103" s="16"/>
      <c r="N103" s="12" t="s">
        <v>139</v>
      </c>
      <c r="O103" s="29" t="s">
        <v>140</v>
      </c>
    </row>
    <row r="104" spans="1:15" ht="31.5" customHeight="1" x14ac:dyDescent="0.2">
      <c r="A104" s="19"/>
      <c r="B104" s="31" t="s">
        <v>141</v>
      </c>
      <c r="C104" s="31"/>
      <c r="D104" s="31"/>
      <c r="E104" s="31"/>
      <c r="F104" s="31"/>
      <c r="G104" s="31"/>
      <c r="H104" s="32"/>
      <c r="I104" s="32"/>
      <c r="J104" s="32"/>
      <c r="L104" s="16"/>
      <c r="N104" s="12"/>
    </row>
    <row r="105" spans="1:15" ht="15.75" x14ac:dyDescent="0.2">
      <c r="A105" s="19"/>
      <c r="B105" s="22"/>
      <c r="C105" s="25"/>
      <c r="D105" s="27" t="s">
        <v>142</v>
      </c>
      <c r="E105" s="40"/>
      <c r="F105" s="25">
        <f ca="1">ROUND('[1]Preisblatt NES'!C37/100,$N$3)</f>
        <v>2.7300000000000001E-2</v>
      </c>
      <c r="G105" s="27" t="s">
        <v>29</v>
      </c>
      <c r="H105" s="27"/>
      <c r="I105" s="30">
        <f ca="1">ROUND('[1]Preisblatt NES'!C37,2)</f>
        <v>2.73</v>
      </c>
      <c r="J105" s="27" t="s">
        <v>30</v>
      </c>
      <c r="L105" s="16"/>
      <c r="N105" s="12" t="s">
        <v>139</v>
      </c>
      <c r="O105" s="29" t="s">
        <v>140</v>
      </c>
    </row>
    <row r="106" spans="1:15" ht="15.75" x14ac:dyDescent="0.2">
      <c r="A106" s="35" t="s">
        <v>143</v>
      </c>
      <c r="B106" s="36"/>
      <c r="C106" s="37"/>
      <c r="D106" s="37"/>
      <c r="E106" s="37"/>
      <c r="F106" s="37"/>
      <c r="G106" s="37"/>
      <c r="H106" s="37"/>
      <c r="I106" s="37"/>
      <c r="J106" s="37"/>
      <c r="L106" s="16"/>
    </row>
    <row r="107" spans="1:15" ht="15.75" x14ac:dyDescent="0.2">
      <c r="A107" s="19"/>
      <c r="B107" s="20" t="s">
        <v>144</v>
      </c>
      <c r="C107" s="20" t="s">
        <v>145</v>
      </c>
      <c r="D107" s="21"/>
      <c r="E107" s="21"/>
      <c r="F107" s="21"/>
      <c r="G107" s="21"/>
      <c r="H107" s="21"/>
      <c r="I107" s="21"/>
      <c r="J107" s="21"/>
      <c r="L107" s="16"/>
      <c r="N107" s="8" t="s">
        <v>146</v>
      </c>
    </row>
    <row r="108" spans="1:15" ht="15.75" x14ac:dyDescent="0.2">
      <c r="A108" s="19"/>
      <c r="B108" s="25"/>
      <c r="C108" s="25"/>
      <c r="D108" s="25" t="s">
        <v>147</v>
      </c>
      <c r="E108" s="25" t="s">
        <v>148</v>
      </c>
      <c r="F108" s="25"/>
      <c r="G108" s="25" t="s">
        <v>24</v>
      </c>
      <c r="H108" s="25"/>
      <c r="I108" s="26">
        <f ca="1">ROUND('[1]Preisblatt NES'!$C$81,2)</f>
        <v>0</v>
      </c>
      <c r="J108" s="27" t="s">
        <v>149</v>
      </c>
      <c r="K108" s="8"/>
      <c r="L108" s="28"/>
      <c r="N108" s="8" t="s">
        <v>150</v>
      </c>
    </row>
    <row r="109" spans="1:15" ht="15.75" x14ac:dyDescent="0.2">
      <c r="A109" s="19"/>
      <c r="B109" s="25"/>
      <c r="C109" s="25"/>
      <c r="D109" s="27" t="s">
        <v>151</v>
      </c>
      <c r="E109" s="27" t="s">
        <v>152</v>
      </c>
      <c r="F109" s="25"/>
      <c r="G109" s="25" t="s">
        <v>24</v>
      </c>
      <c r="H109" s="25"/>
      <c r="I109" s="26">
        <f ca="1">ROUND('[1]Preisblatt NES'!$C$81,2)</f>
        <v>0</v>
      </c>
      <c r="J109" s="27" t="s">
        <v>149</v>
      </c>
      <c r="K109" s="8"/>
      <c r="L109" s="28"/>
      <c r="N109" s="8"/>
    </row>
    <row r="110" spans="1:15" ht="15.75" x14ac:dyDescent="0.2">
      <c r="A110" s="19"/>
      <c r="B110" s="25"/>
      <c r="C110" s="25"/>
      <c r="D110" s="27" t="s">
        <v>153</v>
      </c>
      <c r="E110" s="27" t="s">
        <v>154</v>
      </c>
      <c r="F110" s="25"/>
      <c r="G110" s="25" t="s">
        <v>24</v>
      </c>
      <c r="H110" s="25"/>
      <c r="I110" s="26">
        <f ca="1">ROUND('[1]Preisblatt NES'!$C$81,2)</f>
        <v>0</v>
      </c>
      <c r="J110" s="27" t="s">
        <v>149</v>
      </c>
      <c r="K110" s="8"/>
      <c r="L110" s="28"/>
      <c r="N110" s="8"/>
    </row>
    <row r="111" spans="1:15" ht="15.75" x14ac:dyDescent="0.2">
      <c r="A111" s="19"/>
      <c r="B111" s="25"/>
      <c r="C111" s="25"/>
      <c r="D111" s="27" t="s">
        <v>155</v>
      </c>
      <c r="E111" s="27" t="s">
        <v>156</v>
      </c>
      <c r="F111" s="25"/>
      <c r="G111" s="25" t="s">
        <v>24</v>
      </c>
      <c r="H111" s="25"/>
      <c r="I111" s="26">
        <f ca="1">ROUND('[1]Preisblatt NES'!$C$81,2)</f>
        <v>0</v>
      </c>
      <c r="J111" s="27" t="s">
        <v>149</v>
      </c>
      <c r="K111" s="8"/>
      <c r="L111" s="28"/>
      <c r="N111" s="8"/>
    </row>
    <row r="112" spans="1:15" ht="15.75" x14ac:dyDescent="0.2">
      <c r="A112" s="19"/>
      <c r="B112" s="25"/>
      <c r="C112" s="25"/>
      <c r="D112" s="27" t="s">
        <v>157</v>
      </c>
      <c r="E112" s="25" t="s">
        <v>158</v>
      </c>
      <c r="F112" s="25"/>
      <c r="G112" s="27" t="s">
        <v>29</v>
      </c>
      <c r="H112" s="27"/>
      <c r="I112" s="30">
        <f ca="1">ROUND('[1]Preisblatt NES'!$D$81,2)</f>
        <v>0</v>
      </c>
      <c r="J112" s="27" t="s">
        <v>30</v>
      </c>
      <c r="L112" s="16"/>
      <c r="N112" s="8"/>
    </row>
    <row r="113" spans="1:12" ht="15.75" x14ac:dyDescent="0.2">
      <c r="A113" s="19"/>
      <c r="B113" s="20" t="s">
        <v>159</v>
      </c>
      <c r="C113" s="20" t="s">
        <v>160</v>
      </c>
      <c r="D113" s="21"/>
      <c r="E113" s="21"/>
      <c r="F113" s="21"/>
      <c r="G113" s="21"/>
      <c r="H113" s="21"/>
      <c r="I113" s="21"/>
      <c r="J113" s="21"/>
      <c r="L113" s="16"/>
    </row>
    <row r="114" spans="1:12" ht="15.75" x14ac:dyDescent="0.2">
      <c r="A114" s="19"/>
      <c r="B114" s="25"/>
      <c r="C114" s="25"/>
      <c r="D114" s="27" t="s">
        <v>161</v>
      </c>
      <c r="E114" s="27" t="s">
        <v>162</v>
      </c>
      <c r="F114" s="25">
        <f>ROUND('[1]Preisblatt NES'!$C$82/$R$2,$N$3)</f>
        <v>0.45642856999999998</v>
      </c>
      <c r="G114" s="25" t="s">
        <v>24</v>
      </c>
      <c r="H114" s="25"/>
      <c r="I114" s="26">
        <f>ROUND('[1]Preisblatt NES'!$C$82,2)</f>
        <v>12.78</v>
      </c>
      <c r="J114" s="27" t="s">
        <v>149</v>
      </c>
      <c r="L114" s="16"/>
    </row>
    <row r="115" spans="1:12" ht="15.75" x14ac:dyDescent="0.2">
      <c r="A115" s="19"/>
      <c r="B115" s="25"/>
      <c r="C115" s="25"/>
      <c r="D115" s="27" t="s">
        <v>163</v>
      </c>
      <c r="E115" s="27" t="s">
        <v>164</v>
      </c>
      <c r="F115" s="25">
        <f>ROUND('[1]Preisblatt NES'!$C$82/$S$2,$N$3)</f>
        <v>0.44068965999999998</v>
      </c>
      <c r="G115" s="25" t="s">
        <v>24</v>
      </c>
      <c r="H115" s="25"/>
      <c r="I115" s="26">
        <f>ROUND('[1]Preisblatt NES'!$C$82,2)</f>
        <v>12.78</v>
      </c>
      <c r="J115" s="27" t="s">
        <v>149</v>
      </c>
    </row>
    <row r="116" spans="1:12" ht="15.75" x14ac:dyDescent="0.2">
      <c r="A116" s="19"/>
      <c r="B116" s="25"/>
      <c r="C116" s="25"/>
      <c r="D116" s="27" t="s">
        <v>165</v>
      </c>
      <c r="E116" s="27" t="s">
        <v>166</v>
      </c>
      <c r="F116" s="25">
        <f>ROUND('[1]Preisblatt NES'!$C$82/$T$2,$N$3)</f>
        <v>0.42599999999999999</v>
      </c>
      <c r="G116" s="25" t="s">
        <v>24</v>
      </c>
      <c r="H116" s="25"/>
      <c r="I116" s="26">
        <f>ROUND('[1]Preisblatt NES'!$C$82,2)</f>
        <v>12.78</v>
      </c>
      <c r="J116" s="27" t="s">
        <v>149</v>
      </c>
    </row>
    <row r="117" spans="1:12" ht="15.75" x14ac:dyDescent="0.2">
      <c r="A117" s="19"/>
      <c r="B117" s="25"/>
      <c r="C117" s="25"/>
      <c r="D117" s="27" t="s">
        <v>167</v>
      </c>
      <c r="E117" s="27" t="s">
        <v>168</v>
      </c>
      <c r="F117" s="25">
        <f>ROUND('[1]Preisblatt NES'!$C$82/$U$2,$N$3)</f>
        <v>0.41225805999999998</v>
      </c>
      <c r="G117" s="25" t="s">
        <v>24</v>
      </c>
      <c r="H117" s="25"/>
      <c r="I117" s="26">
        <f>ROUND('[1]Preisblatt NES'!$C$82,2)</f>
        <v>12.78</v>
      </c>
      <c r="J117" s="27" t="s">
        <v>149</v>
      </c>
    </row>
    <row r="118" spans="1:12" ht="15.75" x14ac:dyDescent="0.2">
      <c r="A118" s="19"/>
      <c r="B118" s="25"/>
      <c r="C118" s="25"/>
      <c r="D118" s="27" t="s">
        <v>169</v>
      </c>
      <c r="E118" s="27" t="s">
        <v>170</v>
      </c>
      <c r="F118" s="25">
        <f>ROUND('[1]Preisblatt NES'!$D$82/100,$N$3)</f>
        <v>4.3E-3</v>
      </c>
      <c r="G118" s="27" t="s">
        <v>29</v>
      </c>
      <c r="H118" s="27"/>
      <c r="I118" s="30">
        <f>ROUND('[1]Preisblatt NES'!$D$82,2)</f>
        <v>0.43</v>
      </c>
      <c r="J118" s="27" t="s">
        <v>30</v>
      </c>
    </row>
    <row r="119" spans="1:12" ht="15.75" x14ac:dyDescent="0.2">
      <c r="A119" s="19"/>
      <c r="B119" s="20" t="s">
        <v>171</v>
      </c>
      <c r="C119" s="20" t="s">
        <v>172</v>
      </c>
      <c r="D119" s="21"/>
      <c r="E119" s="21"/>
      <c r="F119" s="21"/>
      <c r="G119" s="21"/>
      <c r="H119" s="21"/>
      <c r="I119" s="21"/>
      <c r="J119" s="21"/>
    </row>
    <row r="120" spans="1:12" ht="15.75" x14ac:dyDescent="0.2">
      <c r="A120" s="19"/>
      <c r="B120" s="25"/>
      <c r="C120" s="25"/>
      <c r="D120" s="27" t="s">
        <v>173</v>
      </c>
      <c r="E120" s="27" t="s">
        <v>174</v>
      </c>
      <c r="F120" s="25">
        <f ca="1">ROUND('[1]Preisblatt NES'!$C$83/$R$2,$N$3)</f>
        <v>0.70035714000000004</v>
      </c>
      <c r="G120" s="25" t="s">
        <v>24</v>
      </c>
      <c r="H120" s="25"/>
      <c r="I120" s="26">
        <f ca="1">ROUND('[1]Preisblatt NES'!$C$83,2)</f>
        <v>19.61</v>
      </c>
      <c r="J120" s="27" t="s">
        <v>149</v>
      </c>
    </row>
    <row r="121" spans="1:12" ht="15.75" x14ac:dyDescent="0.2">
      <c r="A121" s="19"/>
      <c r="B121" s="25"/>
      <c r="C121" s="25"/>
      <c r="D121" s="27" t="s">
        <v>175</v>
      </c>
      <c r="E121" s="27" t="s">
        <v>176</v>
      </c>
      <c r="F121" s="25">
        <f ca="1">ROUND('[1]Preisblatt NES'!$C$83/$S$2,$N$3)</f>
        <v>0.67620690000000006</v>
      </c>
      <c r="G121" s="25" t="s">
        <v>24</v>
      </c>
      <c r="H121" s="25"/>
      <c r="I121" s="26">
        <f ca="1">ROUND('[1]Preisblatt NES'!$C$83,2)</f>
        <v>19.61</v>
      </c>
      <c r="J121" s="27" t="s">
        <v>149</v>
      </c>
    </row>
    <row r="122" spans="1:12" ht="15.75" x14ac:dyDescent="0.2">
      <c r="A122" s="19"/>
      <c r="B122" s="25"/>
      <c r="C122" s="25"/>
      <c r="D122" s="27" t="s">
        <v>177</v>
      </c>
      <c r="E122" s="27" t="s">
        <v>178</v>
      </c>
      <c r="F122" s="25">
        <f ca="1">ROUND('[1]Preisblatt NES'!$C$83/$T$2,$N$3)</f>
        <v>0.65366667000000001</v>
      </c>
      <c r="G122" s="25" t="s">
        <v>24</v>
      </c>
      <c r="H122" s="25"/>
      <c r="I122" s="26">
        <f ca="1">ROUND('[1]Preisblatt NES'!$C$83,2)</f>
        <v>19.61</v>
      </c>
      <c r="J122" s="27" t="s">
        <v>149</v>
      </c>
    </row>
    <row r="123" spans="1:12" ht="15.75" x14ac:dyDescent="0.2">
      <c r="A123" s="19"/>
      <c r="B123" s="25"/>
      <c r="C123" s="25"/>
      <c r="D123" s="27" t="s">
        <v>179</v>
      </c>
      <c r="E123" s="27" t="s">
        <v>180</v>
      </c>
      <c r="F123" s="25">
        <f ca="1">ROUND('[1]Preisblatt NES'!$C$83/$U$2,$N$3)</f>
        <v>0.63258064999999997</v>
      </c>
      <c r="G123" s="25" t="s">
        <v>24</v>
      </c>
      <c r="H123" s="25"/>
      <c r="I123" s="26">
        <f ca="1">ROUND('[1]Preisblatt NES'!$C$83,2)</f>
        <v>19.61</v>
      </c>
      <c r="J123" s="27" t="s">
        <v>149</v>
      </c>
    </row>
    <row r="124" spans="1:12" ht="15.75" x14ac:dyDescent="0.2">
      <c r="A124" s="19"/>
      <c r="B124" s="25"/>
      <c r="C124" s="25"/>
      <c r="D124" s="27" t="s">
        <v>181</v>
      </c>
      <c r="E124" s="27" t="s">
        <v>182</v>
      </c>
      <c r="F124" s="25">
        <f ca="1">ROUND('[1]Preisblatt NES'!$D$83/100,$N$3)</f>
        <v>1E-4</v>
      </c>
      <c r="G124" s="27" t="s">
        <v>29</v>
      </c>
      <c r="H124" s="27"/>
      <c r="I124" s="30">
        <f ca="1">ROUND('[1]Preisblatt NES'!$D$83,2)</f>
        <v>0.01</v>
      </c>
      <c r="J124" s="27" t="s">
        <v>30</v>
      </c>
    </row>
    <row r="125" spans="1:12" ht="15.75" x14ac:dyDescent="0.2">
      <c r="A125" s="19"/>
      <c r="B125" s="20" t="s">
        <v>183</v>
      </c>
      <c r="C125" s="20" t="s">
        <v>184</v>
      </c>
      <c r="D125" s="21"/>
      <c r="E125" s="21"/>
      <c r="F125" s="21"/>
      <c r="G125" s="21"/>
      <c r="H125" s="21"/>
      <c r="I125" s="21"/>
      <c r="J125" s="21"/>
    </row>
    <row r="126" spans="1:12" ht="15.75" x14ac:dyDescent="0.2">
      <c r="A126" s="19"/>
      <c r="B126" s="25"/>
      <c r="C126" s="25"/>
      <c r="D126" s="27" t="s">
        <v>185</v>
      </c>
      <c r="E126" s="27" t="s">
        <v>186</v>
      </c>
      <c r="F126" s="25">
        <f ca="1">ROUND('[1]Preisblatt NES'!$C$84/$R$2,$N$3)</f>
        <v>0.77357142999999995</v>
      </c>
      <c r="G126" s="25" t="s">
        <v>24</v>
      </c>
      <c r="H126" s="25"/>
      <c r="I126" s="26">
        <f ca="1">ROUND('[1]Preisblatt NES'!$C$84,2)</f>
        <v>21.66</v>
      </c>
      <c r="J126" s="27" t="s">
        <v>149</v>
      </c>
    </row>
    <row r="127" spans="1:12" ht="15.75" x14ac:dyDescent="0.2">
      <c r="A127" s="19"/>
      <c r="B127" s="25"/>
      <c r="C127" s="25"/>
      <c r="D127" s="27" t="s">
        <v>187</v>
      </c>
      <c r="E127" s="27" t="s">
        <v>188</v>
      </c>
      <c r="F127" s="25">
        <f ca="1">ROUND('[1]Preisblatt NES'!$C$84/$S$2,$N$3)</f>
        <v>0.74689654999999999</v>
      </c>
      <c r="G127" s="25" t="s">
        <v>24</v>
      </c>
      <c r="H127" s="25"/>
      <c r="I127" s="26">
        <f ca="1">ROUND('[1]Preisblatt NES'!$C$84,2)</f>
        <v>21.66</v>
      </c>
      <c r="J127" s="27" t="s">
        <v>149</v>
      </c>
    </row>
    <row r="128" spans="1:12" ht="15.75" x14ac:dyDescent="0.2">
      <c r="A128" s="19"/>
      <c r="B128" s="25"/>
      <c r="C128" s="25"/>
      <c r="D128" s="27" t="s">
        <v>189</v>
      </c>
      <c r="E128" s="27" t="s">
        <v>190</v>
      </c>
      <c r="F128" s="25">
        <f ca="1">ROUND('[1]Preisblatt NES'!$C$84/$T$2,$N$3)</f>
        <v>0.72199999999999998</v>
      </c>
      <c r="G128" s="25" t="s">
        <v>24</v>
      </c>
      <c r="H128" s="25"/>
      <c r="I128" s="26">
        <f ca="1">ROUND('[1]Preisblatt NES'!$C$84,2)</f>
        <v>21.66</v>
      </c>
      <c r="J128" s="27" t="s">
        <v>149</v>
      </c>
    </row>
    <row r="129" spans="1:10" ht="15.75" x14ac:dyDescent="0.2">
      <c r="A129" s="19"/>
      <c r="B129" s="25"/>
      <c r="C129" s="25"/>
      <c r="D129" s="27" t="s">
        <v>191</v>
      </c>
      <c r="E129" s="27" t="s">
        <v>192</v>
      </c>
      <c r="F129" s="25">
        <f ca="1">ROUND('[1]Preisblatt NES'!$C$84/$U$2,$N$3)</f>
        <v>0.69870968</v>
      </c>
      <c r="G129" s="25" t="s">
        <v>24</v>
      </c>
      <c r="H129" s="25"/>
      <c r="I129" s="26">
        <f ca="1">ROUND('[1]Preisblatt NES'!$C$84,2)</f>
        <v>21.66</v>
      </c>
      <c r="J129" s="27" t="s">
        <v>149</v>
      </c>
    </row>
    <row r="130" spans="1:10" ht="15.75" x14ac:dyDescent="0.2">
      <c r="A130" s="19"/>
      <c r="B130" s="25"/>
      <c r="C130" s="25"/>
      <c r="D130" s="27" t="s">
        <v>193</v>
      </c>
      <c r="E130" s="27" t="s">
        <v>194</v>
      </c>
      <c r="F130" s="25">
        <f ca="1">ROUND('[1]Preisblatt NES'!$D$84/100,$N$3)</f>
        <v>1.4E-3</v>
      </c>
      <c r="G130" s="27" t="s">
        <v>29</v>
      </c>
      <c r="H130" s="27"/>
      <c r="I130" s="30">
        <f ca="1">ROUND('[1]Preisblatt NES'!$D$84,2)</f>
        <v>0.14000000000000001</v>
      </c>
      <c r="J130" s="27" t="s">
        <v>30</v>
      </c>
    </row>
    <row r="131" spans="1:10" ht="15.75" x14ac:dyDescent="0.2">
      <c r="A131" s="19"/>
      <c r="B131" s="20" t="s">
        <v>195</v>
      </c>
      <c r="C131" s="20" t="s">
        <v>196</v>
      </c>
      <c r="D131" s="21"/>
      <c r="E131" s="21"/>
      <c r="F131" s="21"/>
      <c r="G131" s="21"/>
      <c r="H131" s="21"/>
      <c r="I131" s="21"/>
      <c r="J131" s="21"/>
    </row>
    <row r="132" spans="1:10" ht="15.75" x14ac:dyDescent="0.2">
      <c r="A132" s="19"/>
      <c r="B132" s="25"/>
      <c r="C132" s="25"/>
      <c r="D132" s="25" t="s">
        <v>197</v>
      </c>
      <c r="E132" s="27" t="s">
        <v>198</v>
      </c>
      <c r="F132" s="25">
        <f ca="1">ROUND('[1]Preisblatt NES'!$C$85/$R$2,$N$3)</f>
        <v>0.86464286000000001</v>
      </c>
      <c r="G132" s="25" t="s">
        <v>24</v>
      </c>
      <c r="H132" s="25"/>
      <c r="I132" s="26">
        <f ca="1">ROUND('[1]Preisblatt NES'!$C$85,2)</f>
        <v>24.21</v>
      </c>
      <c r="J132" s="27" t="s">
        <v>149</v>
      </c>
    </row>
    <row r="133" spans="1:10" ht="15.75" x14ac:dyDescent="0.2">
      <c r="A133" s="19"/>
      <c r="B133" s="25"/>
      <c r="C133" s="25"/>
      <c r="D133" s="27" t="s">
        <v>199</v>
      </c>
      <c r="E133" s="27" t="s">
        <v>200</v>
      </c>
      <c r="F133" s="25">
        <f ca="1">ROUND('[1]Preisblatt NES'!$C$85/$S$2,$N$3)</f>
        <v>0.83482758999999995</v>
      </c>
      <c r="G133" s="25" t="s">
        <v>24</v>
      </c>
      <c r="H133" s="25"/>
      <c r="I133" s="26">
        <f ca="1">ROUND('[1]Preisblatt NES'!$C$85,2)</f>
        <v>24.21</v>
      </c>
      <c r="J133" s="27" t="s">
        <v>149</v>
      </c>
    </row>
    <row r="134" spans="1:10" ht="15.75" x14ac:dyDescent="0.2">
      <c r="A134" s="19"/>
      <c r="B134" s="25"/>
      <c r="C134" s="25"/>
      <c r="D134" s="27" t="s">
        <v>201</v>
      </c>
      <c r="E134" s="27" t="s">
        <v>202</v>
      </c>
      <c r="F134" s="25">
        <f ca="1">ROUND('[1]Preisblatt NES'!$C$85/$T$2,$N$3)</f>
        <v>0.80700000000000005</v>
      </c>
      <c r="G134" s="25" t="s">
        <v>24</v>
      </c>
      <c r="H134" s="25"/>
      <c r="I134" s="26">
        <f ca="1">ROUND('[1]Preisblatt NES'!$C$85,2)</f>
        <v>24.21</v>
      </c>
      <c r="J134" s="27" t="s">
        <v>149</v>
      </c>
    </row>
    <row r="135" spans="1:10" ht="15.75" x14ac:dyDescent="0.2">
      <c r="A135" s="19"/>
      <c r="B135" s="25"/>
      <c r="C135" s="25"/>
      <c r="D135" s="27" t="s">
        <v>203</v>
      </c>
      <c r="E135" s="27" t="s">
        <v>204</v>
      </c>
      <c r="F135" s="25">
        <f ca="1">ROUND('[1]Preisblatt NES'!$C$85/$U$2,$N$3)</f>
        <v>0.78096774000000002</v>
      </c>
      <c r="G135" s="25" t="s">
        <v>24</v>
      </c>
      <c r="H135" s="25"/>
      <c r="I135" s="26">
        <f ca="1">ROUND('[1]Preisblatt NES'!$C$85,2)</f>
        <v>24.21</v>
      </c>
      <c r="J135" s="27" t="s">
        <v>149</v>
      </c>
    </row>
    <row r="136" spans="1:10" ht="15.75" x14ac:dyDescent="0.2">
      <c r="A136" s="19"/>
      <c r="B136" s="25"/>
      <c r="C136" s="25"/>
      <c r="D136" s="27" t="s">
        <v>205</v>
      </c>
      <c r="E136" s="27" t="s">
        <v>206</v>
      </c>
      <c r="F136" s="25">
        <f ca="1">ROUND('[1]Preisblatt NES'!$D$85/100,$N$3)</f>
        <v>7.0000000000000001E-3</v>
      </c>
      <c r="G136" s="27" t="s">
        <v>29</v>
      </c>
      <c r="H136" s="27"/>
      <c r="I136" s="30">
        <f ca="1">ROUND('[1]Preisblatt NES'!$D$85,2)</f>
        <v>0.7</v>
      </c>
      <c r="J136" s="27" t="s">
        <v>30</v>
      </c>
    </row>
    <row r="137" spans="1:10" ht="15.75" x14ac:dyDescent="0.2">
      <c r="A137" s="19"/>
      <c r="B137" s="20" t="s">
        <v>207</v>
      </c>
      <c r="C137" s="20" t="s">
        <v>208</v>
      </c>
      <c r="D137" s="21"/>
      <c r="E137" s="21"/>
      <c r="F137" s="21"/>
      <c r="G137" s="21"/>
      <c r="H137" s="21"/>
      <c r="I137" s="21"/>
      <c r="J137" s="21"/>
    </row>
    <row r="138" spans="1:10" ht="15.75" x14ac:dyDescent="0.2">
      <c r="A138" s="19"/>
      <c r="B138" s="25"/>
      <c r="C138" s="25"/>
      <c r="D138" s="25" t="s">
        <v>209</v>
      </c>
      <c r="E138" s="27" t="s">
        <v>210</v>
      </c>
      <c r="F138" s="25">
        <f ca="1">ROUND('[1]Preisblatt NES'!$C$86/$R$2,$N$3)</f>
        <v>0.85642856999999994</v>
      </c>
      <c r="G138" s="25" t="s">
        <v>24</v>
      </c>
      <c r="H138" s="25"/>
      <c r="I138" s="26">
        <f ca="1">ROUND('[1]Preisblatt NES'!$C$86,2)</f>
        <v>23.98</v>
      </c>
      <c r="J138" s="27" t="s">
        <v>149</v>
      </c>
    </row>
    <row r="139" spans="1:10" ht="15.75" x14ac:dyDescent="0.2">
      <c r="A139" s="19"/>
      <c r="B139" s="25"/>
      <c r="C139" s="25"/>
      <c r="D139" s="27" t="s">
        <v>211</v>
      </c>
      <c r="E139" s="27" t="s">
        <v>212</v>
      </c>
      <c r="F139" s="25">
        <f ca="1">ROUND('[1]Preisblatt NES'!$C$86/$S$2,$N$3)</f>
        <v>0.82689654999999995</v>
      </c>
      <c r="G139" s="25" t="s">
        <v>24</v>
      </c>
      <c r="H139" s="25"/>
      <c r="I139" s="26">
        <f ca="1">ROUND('[1]Preisblatt NES'!$C$86,2)</f>
        <v>23.98</v>
      </c>
      <c r="J139" s="27" t="s">
        <v>149</v>
      </c>
    </row>
    <row r="140" spans="1:10" ht="15.75" x14ac:dyDescent="0.2">
      <c r="A140" s="19"/>
      <c r="B140" s="25"/>
      <c r="C140" s="25"/>
      <c r="D140" s="27" t="s">
        <v>213</v>
      </c>
      <c r="E140" s="27" t="s">
        <v>214</v>
      </c>
      <c r="F140" s="25">
        <f ca="1">ROUND('[1]Preisblatt NES'!$C$86/$T$2,$N$3)</f>
        <v>0.79933332999999995</v>
      </c>
      <c r="G140" s="25" t="s">
        <v>24</v>
      </c>
      <c r="H140" s="25"/>
      <c r="I140" s="26">
        <f ca="1">ROUND('[1]Preisblatt NES'!$C$86,2)</f>
        <v>23.98</v>
      </c>
      <c r="J140" s="27" t="s">
        <v>149</v>
      </c>
    </row>
    <row r="141" spans="1:10" ht="15.75" x14ac:dyDescent="0.2">
      <c r="A141" s="19"/>
      <c r="B141" s="25"/>
      <c r="C141" s="25"/>
      <c r="D141" s="27" t="s">
        <v>215</v>
      </c>
      <c r="E141" s="27" t="s">
        <v>216</v>
      </c>
      <c r="F141" s="25">
        <f ca="1">ROUND('[1]Preisblatt NES'!$C$86/$U$2,$N$3)</f>
        <v>0.77354838999999997</v>
      </c>
      <c r="G141" s="25" t="s">
        <v>24</v>
      </c>
      <c r="H141" s="25"/>
      <c r="I141" s="26">
        <f ca="1">ROUND('[1]Preisblatt NES'!$C$86,2)</f>
        <v>23.98</v>
      </c>
      <c r="J141" s="27" t="s">
        <v>149</v>
      </c>
    </row>
    <row r="142" spans="1:10" ht="15.75" x14ac:dyDescent="0.2">
      <c r="A142" s="19"/>
      <c r="B142" s="25"/>
      <c r="C142" s="25"/>
      <c r="D142" s="27" t="s">
        <v>217</v>
      </c>
      <c r="E142" s="27" t="s">
        <v>218</v>
      </c>
      <c r="F142" s="25">
        <f ca="1">ROUND('[1]Preisblatt NES'!$D$86/100,$N$3)</f>
        <v>1.1299999999999999E-2</v>
      </c>
      <c r="G142" s="27" t="s">
        <v>29</v>
      </c>
      <c r="H142" s="27"/>
      <c r="I142" s="30">
        <f ca="1">ROUND('[1]Preisblatt NES'!$D$86,2)</f>
        <v>1.1299999999999999</v>
      </c>
      <c r="J142" s="27" t="s">
        <v>30</v>
      </c>
    </row>
    <row r="143" spans="1:10" ht="15.75" x14ac:dyDescent="0.2">
      <c r="A143" s="19"/>
      <c r="B143" s="20" t="s">
        <v>219</v>
      </c>
      <c r="C143" s="20" t="s">
        <v>220</v>
      </c>
      <c r="D143" s="21"/>
      <c r="E143" s="21"/>
      <c r="F143" s="21"/>
      <c r="G143" s="21"/>
      <c r="H143" s="21"/>
      <c r="I143" s="21"/>
      <c r="J143" s="21"/>
    </row>
    <row r="144" spans="1:10" ht="15.75" x14ac:dyDescent="0.2">
      <c r="A144" s="19"/>
      <c r="B144" s="22"/>
      <c r="C144" s="25"/>
      <c r="D144" s="27" t="s">
        <v>221</v>
      </c>
      <c r="E144" s="27" t="s">
        <v>222</v>
      </c>
      <c r="F144" s="25">
        <f ca="1">ROUND('[1]Preisblatt NES'!$C$87/$R$2,$N$3)</f>
        <v>1.00214286</v>
      </c>
      <c r="G144" s="25" t="s">
        <v>24</v>
      </c>
      <c r="H144" s="25"/>
      <c r="I144" s="26">
        <f ca="1">ROUND('[1]Preisblatt NES'!$C$87,2)</f>
        <v>28.06</v>
      </c>
      <c r="J144" s="27" t="s">
        <v>149</v>
      </c>
    </row>
    <row r="145" spans="1:10" ht="15.75" x14ac:dyDescent="0.2">
      <c r="A145" s="19"/>
      <c r="B145" s="22"/>
      <c r="C145" s="25"/>
      <c r="D145" s="27" t="s">
        <v>223</v>
      </c>
      <c r="E145" s="27" t="s">
        <v>224</v>
      </c>
      <c r="F145" s="25">
        <f ca="1">ROUND('[1]Preisblatt NES'!$C$87/$S$2,$N$3)</f>
        <v>0.96758621</v>
      </c>
      <c r="G145" s="25" t="s">
        <v>24</v>
      </c>
      <c r="H145" s="25"/>
      <c r="I145" s="26">
        <f ca="1">ROUND('[1]Preisblatt NES'!$C$87,2)</f>
        <v>28.06</v>
      </c>
      <c r="J145" s="27" t="s">
        <v>149</v>
      </c>
    </row>
    <row r="146" spans="1:10" ht="15.75" x14ac:dyDescent="0.2">
      <c r="A146" s="19"/>
      <c r="B146" s="22"/>
      <c r="C146" s="25"/>
      <c r="D146" s="27" t="s">
        <v>225</v>
      </c>
      <c r="E146" s="27" t="s">
        <v>226</v>
      </c>
      <c r="F146" s="25">
        <f ca="1">ROUND('[1]Preisblatt NES'!$C$87/$T$2,$N$3)</f>
        <v>0.93533332999999996</v>
      </c>
      <c r="G146" s="25" t="s">
        <v>24</v>
      </c>
      <c r="H146" s="25"/>
      <c r="I146" s="26">
        <f ca="1">ROUND('[1]Preisblatt NES'!$C$87,2)</f>
        <v>28.06</v>
      </c>
      <c r="J146" s="27" t="s">
        <v>149</v>
      </c>
    </row>
    <row r="147" spans="1:10" ht="15.75" x14ac:dyDescent="0.2">
      <c r="A147" s="19"/>
      <c r="B147" s="22"/>
      <c r="C147" s="25"/>
      <c r="D147" s="27" t="s">
        <v>227</v>
      </c>
      <c r="E147" s="27" t="s">
        <v>228</v>
      </c>
      <c r="F147" s="25">
        <f ca="1">ROUND('[1]Preisblatt NES'!$C$87/$U$2,$N$3)</f>
        <v>0.90516129000000001</v>
      </c>
      <c r="G147" s="25" t="s">
        <v>24</v>
      </c>
      <c r="H147" s="25"/>
      <c r="I147" s="26">
        <f ca="1">ROUND('[1]Preisblatt NES'!$C$87,2)</f>
        <v>28.06</v>
      </c>
      <c r="J147" s="27" t="s">
        <v>149</v>
      </c>
    </row>
    <row r="148" spans="1:10" ht="15.75" x14ac:dyDescent="0.2">
      <c r="A148" s="19"/>
      <c r="B148" s="22"/>
      <c r="C148" s="25"/>
      <c r="D148" s="27" t="s">
        <v>229</v>
      </c>
      <c r="E148" s="27" t="s">
        <v>230</v>
      </c>
      <c r="F148" s="25">
        <f ca="1">ROUND('[1]Preisblatt NES'!$D$87/100,$N$3)</f>
        <v>1.52E-2</v>
      </c>
      <c r="G148" s="27" t="s">
        <v>29</v>
      </c>
      <c r="H148" s="27"/>
      <c r="I148" s="30">
        <f ca="1">ROUND('[1]Preisblatt NES'!$D$87,2)</f>
        <v>1.52</v>
      </c>
      <c r="J148" s="27" t="s">
        <v>30</v>
      </c>
    </row>
    <row r="149" spans="1:10" ht="15.75" x14ac:dyDescent="0.2">
      <c r="A149" s="19"/>
      <c r="B149" s="20" t="s">
        <v>231</v>
      </c>
      <c r="C149" s="20" t="s">
        <v>232</v>
      </c>
      <c r="D149" s="21"/>
      <c r="E149" s="21"/>
      <c r="F149" s="21"/>
      <c r="G149" s="21"/>
      <c r="H149" s="21"/>
      <c r="I149" s="21"/>
      <c r="J149" s="21"/>
    </row>
    <row r="150" spans="1:10" ht="15.75" x14ac:dyDescent="0.2">
      <c r="A150" s="19"/>
      <c r="B150" s="22"/>
      <c r="C150" s="25"/>
      <c r="D150" s="27" t="s">
        <v>233</v>
      </c>
      <c r="E150" s="27" t="s">
        <v>234</v>
      </c>
      <c r="F150" s="25">
        <f>-ROUND([1]Cockpit!$H$56/$N$2,$N$3)</f>
        <v>-0.32350685000000001</v>
      </c>
      <c r="G150" s="27" t="s">
        <v>96</v>
      </c>
      <c r="H150" s="27"/>
      <c r="I150" s="27">
        <f>-ROUND([1]Cockpit!$H$56,2)</f>
        <v>-118.08</v>
      </c>
      <c r="J150" s="27" t="s">
        <v>97</v>
      </c>
    </row>
    <row r="151" spans="1:10" ht="15.75" x14ac:dyDescent="0.2">
      <c r="A151" s="19"/>
      <c r="B151" s="22"/>
      <c r="C151" s="25"/>
      <c r="D151" s="27" t="s">
        <v>235</v>
      </c>
      <c r="E151" s="27" t="s">
        <v>236</v>
      </c>
      <c r="F151" s="25">
        <f>-ROUND([1]Cockpit!$H$56/$N$2,$N$3)</f>
        <v>-0.32350685000000001</v>
      </c>
      <c r="G151" s="27" t="s">
        <v>96</v>
      </c>
      <c r="H151" s="27"/>
      <c r="I151" s="27">
        <f>-ROUND([1]Cockpit!$H$56,2)</f>
        <v>-118.08</v>
      </c>
      <c r="J151" s="27" t="s">
        <v>97</v>
      </c>
    </row>
    <row r="152" spans="1:10" ht="15.75" x14ac:dyDescent="0.2">
      <c r="A152" s="19"/>
      <c r="B152" s="22"/>
      <c r="C152" s="25"/>
      <c r="D152" s="27" t="s">
        <v>237</v>
      </c>
      <c r="E152" s="27" t="s">
        <v>238</v>
      </c>
      <c r="F152" s="25">
        <f>-ROUND([1]Cockpit!$H$56/$N$2,$N$3)</f>
        <v>-0.32350685000000001</v>
      </c>
      <c r="G152" s="27" t="s">
        <v>96</v>
      </c>
      <c r="H152" s="27"/>
      <c r="I152" s="27">
        <f>-ROUND([1]Cockpit!$H$56,2)</f>
        <v>-118.08</v>
      </c>
      <c r="J152" s="27" t="s">
        <v>97</v>
      </c>
    </row>
    <row r="153" spans="1:10" ht="15.75" x14ac:dyDescent="0.2">
      <c r="A153" s="19"/>
      <c r="B153" s="22"/>
      <c r="C153" s="25"/>
      <c r="D153" s="27" t="s">
        <v>239</v>
      </c>
      <c r="E153" s="27" t="s">
        <v>240</v>
      </c>
      <c r="F153" s="25">
        <f>-ROUND([1]Cockpit!$H$56/$N$2,$N$3)</f>
        <v>-0.32350685000000001</v>
      </c>
      <c r="G153" s="27" t="s">
        <v>96</v>
      </c>
      <c r="H153" s="27"/>
      <c r="I153" s="27">
        <f>-ROUND([1]Cockpit!$H$56,2)</f>
        <v>-118.08</v>
      </c>
      <c r="J153" s="27" t="s">
        <v>97</v>
      </c>
    </row>
    <row r="154" spans="1:10" ht="15.75" x14ac:dyDescent="0.2">
      <c r="A154" s="19"/>
      <c r="B154" s="20" t="s">
        <v>241</v>
      </c>
      <c r="C154" s="20" t="s">
        <v>242</v>
      </c>
      <c r="D154" s="21"/>
      <c r="E154" s="21"/>
      <c r="F154" s="21"/>
      <c r="G154" s="21"/>
      <c r="H154" s="21"/>
      <c r="I154" s="21"/>
      <c r="J154" s="21"/>
    </row>
    <row r="155" spans="1:10" ht="15.75" x14ac:dyDescent="0.2">
      <c r="A155" s="19"/>
      <c r="B155" s="22"/>
      <c r="C155" s="25"/>
      <c r="D155" s="27" t="s">
        <v>243</v>
      </c>
      <c r="E155" s="27" t="s">
        <v>234</v>
      </c>
      <c r="F155" s="25">
        <f>-ROUND([1]Cockpit!$H$56/$N$2,$N$3)</f>
        <v>-0.32350685000000001</v>
      </c>
      <c r="G155" s="27" t="s">
        <v>96</v>
      </c>
      <c r="H155" s="27"/>
      <c r="I155" s="27">
        <f>-ROUND([1]Cockpit!$H$56,2)</f>
        <v>-118.08</v>
      </c>
      <c r="J155" s="27" t="s">
        <v>97</v>
      </c>
    </row>
    <row r="156" spans="1:10" ht="15.75" x14ac:dyDescent="0.2">
      <c r="A156" s="19"/>
      <c r="B156" s="22"/>
      <c r="C156" s="25"/>
      <c r="D156" s="27" t="s">
        <v>244</v>
      </c>
      <c r="E156" s="27" t="s">
        <v>236</v>
      </c>
      <c r="F156" s="25">
        <f>-ROUND([1]Cockpit!$H$56/$N$2,$N$3)</f>
        <v>-0.32350685000000001</v>
      </c>
      <c r="G156" s="27" t="s">
        <v>96</v>
      </c>
      <c r="H156" s="27"/>
      <c r="I156" s="27">
        <f>-ROUND([1]Cockpit!$H$56,2)</f>
        <v>-118.08</v>
      </c>
      <c r="J156" s="27" t="s">
        <v>97</v>
      </c>
    </row>
    <row r="157" spans="1:10" ht="15.75" x14ac:dyDescent="0.2">
      <c r="A157" s="19"/>
      <c r="B157" s="22"/>
      <c r="C157" s="25"/>
      <c r="D157" s="27" t="s">
        <v>245</v>
      </c>
      <c r="E157" s="27" t="s">
        <v>238</v>
      </c>
      <c r="F157" s="25">
        <f>-ROUND([1]Cockpit!$H$56/$N$2,$N$3)</f>
        <v>-0.32350685000000001</v>
      </c>
      <c r="G157" s="27" t="s">
        <v>96</v>
      </c>
      <c r="H157" s="27"/>
      <c r="I157" s="27">
        <f>-ROUND([1]Cockpit!$H$56,2)</f>
        <v>-118.08</v>
      </c>
      <c r="J157" s="27" t="s">
        <v>97</v>
      </c>
    </row>
    <row r="158" spans="1:10" ht="15.75" x14ac:dyDescent="0.2">
      <c r="A158" s="19"/>
      <c r="B158" s="22"/>
      <c r="C158" s="25"/>
      <c r="D158" s="27" t="s">
        <v>246</v>
      </c>
      <c r="E158" s="27" t="s">
        <v>240</v>
      </c>
      <c r="F158" s="25">
        <f>-ROUND([1]Cockpit!$H$56/$N$2,$N$3)</f>
        <v>-0.32350685000000001</v>
      </c>
      <c r="G158" s="27" t="s">
        <v>96</v>
      </c>
      <c r="H158" s="27"/>
      <c r="I158" s="27">
        <f>-ROUND([1]Cockpit!$H$56,2)</f>
        <v>-118.08</v>
      </c>
      <c r="J158" s="27" t="s">
        <v>97</v>
      </c>
    </row>
    <row r="159" spans="1:10" ht="15" x14ac:dyDescent="0.2">
      <c r="A159" s="36" t="s">
        <v>247</v>
      </c>
      <c r="B159" s="37"/>
      <c r="C159" s="37"/>
      <c r="D159" s="37"/>
      <c r="E159" s="37"/>
      <c r="F159" s="37"/>
      <c r="G159" s="41"/>
      <c r="H159" s="41"/>
      <c r="I159" s="41"/>
      <c r="J159" s="41"/>
    </row>
    <row r="160" spans="1:10" ht="15.75" x14ac:dyDescent="0.2">
      <c r="A160" s="19"/>
      <c r="B160" s="20" t="s">
        <v>19</v>
      </c>
      <c r="C160" s="20"/>
      <c r="D160" s="21"/>
      <c r="E160" s="21"/>
      <c r="F160" s="21"/>
      <c r="G160" s="21"/>
      <c r="H160" s="21"/>
      <c r="I160" s="21"/>
      <c r="J160" s="21"/>
    </row>
    <row r="161" spans="1:14" ht="15.75" x14ac:dyDescent="0.2">
      <c r="A161" s="19"/>
      <c r="B161" s="25"/>
      <c r="C161" s="25"/>
      <c r="D161" s="25" t="s">
        <v>248</v>
      </c>
      <c r="E161" s="25" t="s">
        <v>23</v>
      </c>
      <c r="F161" s="25">
        <f ca="1">ROUND('[1]Preisblatt NES'!$E$9/$N$2,$N$3)</f>
        <v>0</v>
      </c>
      <c r="G161" s="25" t="s">
        <v>24</v>
      </c>
      <c r="H161" s="25"/>
      <c r="I161" s="26">
        <f ca="1">ROUND('[1]Preisblatt NES'!$E$9,2)</f>
        <v>0</v>
      </c>
      <c r="J161" s="27" t="s">
        <v>249</v>
      </c>
    </row>
    <row r="162" spans="1:14" ht="15.75" x14ac:dyDescent="0.2">
      <c r="A162" s="19"/>
      <c r="B162" s="20" t="s">
        <v>37</v>
      </c>
      <c r="C162" s="20"/>
      <c r="D162" s="21"/>
      <c r="E162" s="21"/>
      <c r="F162" s="21"/>
      <c r="G162" s="21"/>
      <c r="H162" s="21"/>
      <c r="I162" s="21"/>
      <c r="J162" s="21"/>
    </row>
    <row r="163" spans="1:14" ht="15.75" x14ac:dyDescent="0.2">
      <c r="A163" s="19"/>
      <c r="B163" s="25"/>
      <c r="C163" s="25"/>
      <c r="D163" s="25" t="s">
        <v>250</v>
      </c>
      <c r="E163" s="25" t="s">
        <v>23</v>
      </c>
      <c r="F163" s="25">
        <f>ROUND('[1]Preisblatt NES'!$E$10/$N$2,$N$3)</f>
        <v>0.21013699</v>
      </c>
      <c r="G163" s="25" t="s">
        <v>24</v>
      </c>
      <c r="H163" s="25"/>
      <c r="I163" s="26">
        <f>ROUND('[1]Preisblatt NES'!$E$10,2)</f>
        <v>76.7</v>
      </c>
      <c r="J163" s="27" t="s">
        <v>249</v>
      </c>
    </row>
    <row r="164" spans="1:14" ht="15.75" x14ac:dyDescent="0.2">
      <c r="A164" s="19"/>
      <c r="B164" s="20" t="s">
        <v>49</v>
      </c>
      <c r="C164" s="20"/>
      <c r="D164" s="21"/>
      <c r="E164" s="21"/>
      <c r="F164" s="21"/>
      <c r="G164" s="21"/>
      <c r="H164" s="21"/>
      <c r="I164" s="21"/>
      <c r="J164" s="21"/>
    </row>
    <row r="165" spans="1:14" ht="15.75" x14ac:dyDescent="0.2">
      <c r="A165" s="19"/>
      <c r="B165" s="25"/>
      <c r="C165" s="25"/>
      <c r="D165" s="25" t="s">
        <v>251</v>
      </c>
      <c r="E165" s="25" t="s">
        <v>23</v>
      </c>
      <c r="F165" s="25">
        <f ca="1">ROUND('[1]Preisblatt NES'!$E$11/$N$2,$N$3)</f>
        <v>0.32238356000000001</v>
      </c>
      <c r="G165" s="25" t="s">
        <v>24</v>
      </c>
      <c r="H165" s="25"/>
      <c r="I165" s="26">
        <f ca="1">ROUND('[1]Preisblatt NES'!$E$11,2)</f>
        <v>117.67</v>
      </c>
      <c r="J165" s="27" t="s">
        <v>249</v>
      </c>
    </row>
    <row r="166" spans="1:14" ht="15.75" x14ac:dyDescent="0.2">
      <c r="A166" s="19"/>
      <c r="B166" s="20" t="s">
        <v>60</v>
      </c>
      <c r="C166" s="20"/>
      <c r="D166" s="21"/>
      <c r="E166" s="21"/>
      <c r="F166" s="21"/>
      <c r="G166" s="21"/>
      <c r="H166" s="21"/>
      <c r="I166" s="21"/>
      <c r="J166" s="21"/>
    </row>
    <row r="167" spans="1:14" ht="15.75" x14ac:dyDescent="0.2">
      <c r="A167" s="19"/>
      <c r="B167" s="25"/>
      <c r="C167" s="25"/>
      <c r="D167" s="25" t="s">
        <v>252</v>
      </c>
      <c r="E167" s="25" t="s">
        <v>23</v>
      </c>
      <c r="F167" s="25">
        <f ca="1">ROUND('[1]Preisblatt NES'!$E$12/$N$2,$N$3)</f>
        <v>0.35610958999999998</v>
      </c>
      <c r="G167" s="25" t="s">
        <v>24</v>
      </c>
      <c r="H167" s="25"/>
      <c r="I167" s="26">
        <f ca="1">ROUND('[1]Preisblatt NES'!$E$12,2)</f>
        <v>129.97999999999999</v>
      </c>
      <c r="J167" s="27" t="s">
        <v>249</v>
      </c>
    </row>
    <row r="168" spans="1:14" ht="15.75" x14ac:dyDescent="0.2">
      <c r="A168" s="19"/>
      <c r="B168" s="20" t="s">
        <v>69</v>
      </c>
      <c r="C168" s="20"/>
      <c r="D168" s="21"/>
      <c r="E168" s="21"/>
      <c r="F168" s="21"/>
      <c r="G168" s="21"/>
      <c r="H168" s="21"/>
      <c r="I168" s="21"/>
      <c r="J168" s="21"/>
    </row>
    <row r="169" spans="1:14" ht="15.75" x14ac:dyDescent="0.2">
      <c r="A169" s="19"/>
      <c r="B169" s="25"/>
      <c r="C169" s="25"/>
      <c r="D169" s="25" t="s">
        <v>253</v>
      </c>
      <c r="E169" s="25" t="s">
        <v>23</v>
      </c>
      <c r="F169" s="25">
        <f ca="1">ROUND('[1]Preisblatt NES'!$E$13/$N$2,$N$3)</f>
        <v>0.39794520999999999</v>
      </c>
      <c r="G169" s="25" t="s">
        <v>24</v>
      </c>
      <c r="H169" s="25"/>
      <c r="I169" s="26">
        <f ca="1">ROUND('[1]Preisblatt NES'!$E$13,2)</f>
        <v>145.25</v>
      </c>
      <c r="J169" s="27" t="s">
        <v>249</v>
      </c>
    </row>
    <row r="170" spans="1:14" ht="15.75" x14ac:dyDescent="0.2">
      <c r="A170" s="19"/>
      <c r="B170" s="20" t="s">
        <v>75</v>
      </c>
      <c r="C170" s="20"/>
      <c r="D170" s="21"/>
      <c r="E170" s="21"/>
      <c r="F170" s="21"/>
      <c r="G170" s="21"/>
      <c r="H170" s="21"/>
      <c r="I170" s="21"/>
      <c r="J170" s="21"/>
    </row>
    <row r="171" spans="1:14" ht="15.75" x14ac:dyDescent="0.2">
      <c r="A171" s="19"/>
      <c r="B171" s="25"/>
      <c r="C171" s="25"/>
      <c r="D171" s="25" t="s">
        <v>254</v>
      </c>
      <c r="E171" s="25" t="s">
        <v>23</v>
      </c>
      <c r="F171" s="25">
        <f ca="1">ROUND('[1]Preisblatt NES'!$E$14/$N$2,$N$3)</f>
        <v>0.39421918</v>
      </c>
      <c r="G171" s="25" t="s">
        <v>24</v>
      </c>
      <c r="H171" s="25"/>
      <c r="I171" s="26">
        <f ca="1">ROUND('[1]Preisblatt NES'!$E$14,2)</f>
        <v>143.88999999999999</v>
      </c>
      <c r="J171" s="27" t="s">
        <v>249</v>
      </c>
    </row>
    <row r="172" spans="1:14" ht="15.75" x14ac:dyDescent="0.2">
      <c r="A172" s="19"/>
      <c r="B172" s="20" t="s">
        <v>81</v>
      </c>
      <c r="C172" s="20"/>
      <c r="D172" s="21"/>
      <c r="E172" s="21"/>
      <c r="F172" s="21"/>
      <c r="G172" s="21"/>
      <c r="H172" s="21"/>
      <c r="I172" s="21"/>
      <c r="J172" s="21"/>
    </row>
    <row r="173" spans="1:14" ht="15.75" x14ac:dyDescent="0.2">
      <c r="A173" s="19"/>
      <c r="B173" s="22"/>
      <c r="C173" s="25"/>
      <c r="D173" s="25" t="s">
        <v>255</v>
      </c>
      <c r="E173" s="25" t="s">
        <v>23</v>
      </c>
      <c r="F173" s="25">
        <f ca="1">ROUND('[1]Preisblatt NES'!$E$15/$N$2,$N$3)</f>
        <v>0.46128766999999998</v>
      </c>
      <c r="G173" s="25" t="s">
        <v>24</v>
      </c>
      <c r="H173" s="25"/>
      <c r="I173" s="26">
        <f ca="1">ROUND('[1]Preisblatt NES'!$E$15,2)</f>
        <v>168.37</v>
      </c>
      <c r="J173" s="27" t="s">
        <v>249</v>
      </c>
      <c r="L173" s="16"/>
    </row>
    <row r="174" spans="1:14" ht="15" x14ac:dyDescent="0.2">
      <c r="A174" s="36" t="s">
        <v>256</v>
      </c>
      <c r="B174" s="37"/>
      <c r="C174" s="37"/>
      <c r="D174" s="37"/>
      <c r="E174" s="37"/>
      <c r="F174" s="37"/>
      <c r="G174" s="41"/>
      <c r="H174" s="41"/>
      <c r="I174" s="41"/>
      <c r="J174" s="41"/>
      <c r="L174" s="16"/>
    </row>
    <row r="175" spans="1:14" ht="15.75" x14ac:dyDescent="0.2">
      <c r="A175" s="19"/>
      <c r="B175" s="20" t="s">
        <v>257</v>
      </c>
      <c r="C175" s="20" t="s">
        <v>19</v>
      </c>
      <c r="D175" s="21"/>
      <c r="E175" s="21"/>
      <c r="F175" s="21"/>
      <c r="G175" s="21"/>
      <c r="H175" s="21"/>
      <c r="I175" s="21"/>
      <c r="J175" s="21"/>
      <c r="L175" s="16"/>
    </row>
    <row r="176" spans="1:14" ht="15.75" x14ac:dyDescent="0.2">
      <c r="A176" s="19"/>
      <c r="B176" s="22"/>
      <c r="C176" s="25"/>
      <c r="D176" s="25" t="s">
        <v>258</v>
      </c>
      <c r="E176" s="25" t="s">
        <v>259</v>
      </c>
      <c r="F176" s="25"/>
      <c r="G176" s="25" t="s">
        <v>24</v>
      </c>
      <c r="H176" s="25"/>
      <c r="I176" s="26">
        <f ca="1">ROUND('[1]Preisblatt NES'!$C$71,2)</f>
        <v>0</v>
      </c>
      <c r="J176" s="27" t="s">
        <v>249</v>
      </c>
      <c r="K176" s="8"/>
      <c r="L176" s="28"/>
      <c r="N176" s="8" t="s">
        <v>260</v>
      </c>
    </row>
    <row r="177" spans="1:12" ht="15.75" x14ac:dyDescent="0.2">
      <c r="A177" s="19"/>
      <c r="B177" s="22"/>
      <c r="C177" s="25"/>
      <c r="D177" s="25" t="s">
        <v>261</v>
      </c>
      <c r="E177" s="25" t="s">
        <v>262</v>
      </c>
      <c r="F177" s="25"/>
      <c r="G177" s="25" t="s">
        <v>24</v>
      </c>
      <c r="H177" s="25"/>
      <c r="I177" s="26">
        <f ca="1">ROUND('[1]Preisblatt NES'!$D$71,2)</f>
        <v>0</v>
      </c>
      <c r="J177" s="27" t="s">
        <v>249</v>
      </c>
      <c r="L177" s="16"/>
    </row>
    <row r="178" spans="1:12" ht="15.75" x14ac:dyDescent="0.2">
      <c r="A178" s="19"/>
      <c r="B178" s="22"/>
      <c r="C178" s="25"/>
      <c r="D178" s="25" t="s">
        <v>263</v>
      </c>
      <c r="E178" s="25" t="s">
        <v>264</v>
      </c>
      <c r="F178" s="25"/>
      <c r="G178" s="25" t="s">
        <v>24</v>
      </c>
      <c r="H178" s="25"/>
      <c r="I178" s="26">
        <f ca="1">ROUND('[1]Preisblatt NES'!$E$71,2)</f>
        <v>0</v>
      </c>
      <c r="J178" s="27" t="s">
        <v>249</v>
      </c>
      <c r="L178" s="16"/>
    </row>
    <row r="179" spans="1:12" ht="15.75" x14ac:dyDescent="0.2">
      <c r="A179" s="19"/>
      <c r="B179" s="20" t="s">
        <v>265</v>
      </c>
      <c r="C179" s="20" t="s">
        <v>37</v>
      </c>
      <c r="D179" s="21"/>
      <c r="E179" s="21"/>
      <c r="F179" s="21"/>
      <c r="G179" s="21"/>
      <c r="H179" s="21"/>
      <c r="I179" s="21"/>
      <c r="J179" s="21"/>
      <c r="L179" s="16"/>
    </row>
    <row r="180" spans="1:12" ht="15.75" x14ac:dyDescent="0.2">
      <c r="A180" s="19"/>
      <c r="B180" s="22"/>
      <c r="C180" s="25"/>
      <c r="D180" s="25" t="s">
        <v>266</v>
      </c>
      <c r="E180" s="25" t="s">
        <v>259</v>
      </c>
      <c r="F180" s="25"/>
      <c r="G180" s="25" t="s">
        <v>24</v>
      </c>
      <c r="H180" s="25"/>
      <c r="I180" s="26">
        <f>ROUND('[1]Preisblatt NES'!$C$72,2)</f>
        <v>28.59</v>
      </c>
      <c r="J180" s="27" t="s">
        <v>249</v>
      </c>
      <c r="L180" s="16"/>
    </row>
    <row r="181" spans="1:12" ht="15.75" x14ac:dyDescent="0.2">
      <c r="A181" s="19"/>
      <c r="B181" s="22"/>
      <c r="C181" s="25"/>
      <c r="D181" s="25" t="s">
        <v>267</v>
      </c>
      <c r="E181" s="25" t="s">
        <v>262</v>
      </c>
      <c r="F181" s="25"/>
      <c r="G181" s="25" t="s">
        <v>24</v>
      </c>
      <c r="H181" s="25"/>
      <c r="I181" s="25">
        <f>ROUND('[1]Preisblatt NES'!$D$72,2)</f>
        <v>34.31</v>
      </c>
      <c r="J181" s="27" t="s">
        <v>249</v>
      </c>
      <c r="L181" s="16"/>
    </row>
    <row r="182" spans="1:12" ht="15.75" x14ac:dyDescent="0.2">
      <c r="A182" s="19"/>
      <c r="B182" s="22"/>
      <c r="C182" s="25"/>
      <c r="D182" s="25" t="s">
        <v>268</v>
      </c>
      <c r="E182" s="25" t="s">
        <v>264</v>
      </c>
      <c r="F182" s="25"/>
      <c r="G182" s="25" t="s">
        <v>24</v>
      </c>
      <c r="H182" s="25"/>
      <c r="I182" s="26">
        <f>ROUND('[1]Preisblatt NES'!$E$72,2)</f>
        <v>40.03</v>
      </c>
      <c r="J182" s="27" t="s">
        <v>249</v>
      </c>
      <c r="L182" s="16"/>
    </row>
    <row r="183" spans="1:12" ht="15.75" x14ac:dyDescent="0.2">
      <c r="A183" s="19"/>
      <c r="B183" s="20" t="s">
        <v>269</v>
      </c>
      <c r="C183" s="20" t="s">
        <v>49</v>
      </c>
      <c r="D183" s="21"/>
      <c r="E183" s="21"/>
      <c r="F183" s="21"/>
      <c r="G183" s="21"/>
      <c r="H183" s="21"/>
      <c r="I183" s="21"/>
      <c r="J183" s="21"/>
      <c r="L183" s="16"/>
    </row>
    <row r="184" spans="1:12" ht="15.75" x14ac:dyDescent="0.2">
      <c r="A184" s="42"/>
      <c r="B184" s="22"/>
      <c r="C184" s="25"/>
      <c r="D184" s="25" t="s">
        <v>270</v>
      </c>
      <c r="E184" s="25" t="s">
        <v>259</v>
      </c>
      <c r="F184" s="25"/>
      <c r="G184" s="25" t="s">
        <v>24</v>
      </c>
      <c r="H184" s="25"/>
      <c r="I184" s="26">
        <f ca="1">ROUND('[1]Preisblatt NES'!$C$73,2)</f>
        <v>29.64</v>
      </c>
      <c r="J184" s="27" t="s">
        <v>249</v>
      </c>
      <c r="L184" s="16"/>
    </row>
    <row r="185" spans="1:12" ht="15.75" x14ac:dyDescent="0.2">
      <c r="A185" s="42"/>
      <c r="B185" s="22"/>
      <c r="C185" s="25"/>
      <c r="D185" s="25" t="s">
        <v>271</v>
      </c>
      <c r="E185" s="25" t="s">
        <v>262</v>
      </c>
      <c r="F185" s="25"/>
      <c r="G185" s="25" t="s">
        <v>24</v>
      </c>
      <c r="H185" s="25"/>
      <c r="I185" s="25">
        <f ca="1">ROUND('[1]Preisblatt NES'!$D$73,2)</f>
        <v>35.57</v>
      </c>
      <c r="J185" s="27" t="s">
        <v>249</v>
      </c>
      <c r="L185" s="16"/>
    </row>
    <row r="186" spans="1:12" ht="15.75" x14ac:dyDescent="0.2">
      <c r="A186" s="42"/>
      <c r="B186" s="22"/>
      <c r="C186" s="25"/>
      <c r="D186" s="25" t="s">
        <v>272</v>
      </c>
      <c r="E186" s="25" t="s">
        <v>264</v>
      </c>
      <c r="F186" s="25"/>
      <c r="G186" s="25" t="s">
        <v>24</v>
      </c>
      <c r="H186" s="25"/>
      <c r="I186" s="26">
        <f ca="1">ROUND('[1]Preisblatt NES'!$E$73,2)</f>
        <v>41.5</v>
      </c>
      <c r="J186" s="27" t="s">
        <v>249</v>
      </c>
      <c r="L186" s="16"/>
    </row>
    <row r="187" spans="1:12" ht="15.75" x14ac:dyDescent="0.2">
      <c r="A187" s="42"/>
      <c r="B187" s="20" t="s">
        <v>273</v>
      </c>
      <c r="C187" s="20" t="s">
        <v>60</v>
      </c>
      <c r="D187" s="21"/>
      <c r="E187" s="21"/>
      <c r="F187" s="21"/>
      <c r="G187" s="21"/>
      <c r="H187" s="21"/>
      <c r="I187" s="21"/>
      <c r="J187" s="21"/>
      <c r="L187" s="16"/>
    </row>
    <row r="188" spans="1:12" ht="15.75" x14ac:dyDescent="0.2">
      <c r="A188" s="42"/>
      <c r="B188" s="22"/>
      <c r="C188" s="25"/>
      <c r="D188" s="25" t="s">
        <v>274</v>
      </c>
      <c r="E188" s="25" t="s">
        <v>259</v>
      </c>
      <c r="F188" s="25"/>
      <c r="G188" s="25" t="s">
        <v>24</v>
      </c>
      <c r="H188" s="25"/>
      <c r="I188" s="26">
        <f ca="1">ROUND('[1]Preisblatt NES'!$C$74,2)</f>
        <v>35.56</v>
      </c>
      <c r="J188" s="27" t="s">
        <v>249</v>
      </c>
      <c r="L188" s="16"/>
    </row>
    <row r="189" spans="1:12" ht="15.75" x14ac:dyDescent="0.2">
      <c r="A189" s="42"/>
      <c r="B189" s="22"/>
      <c r="C189" s="25"/>
      <c r="D189" s="25" t="s">
        <v>275</v>
      </c>
      <c r="E189" s="25" t="s">
        <v>262</v>
      </c>
      <c r="F189" s="25"/>
      <c r="G189" s="25" t="s">
        <v>24</v>
      </c>
      <c r="H189" s="25"/>
      <c r="I189" s="25">
        <f ca="1">ROUND('[1]Preisblatt NES'!$D$74,2)</f>
        <v>42.67</v>
      </c>
      <c r="J189" s="27" t="s">
        <v>249</v>
      </c>
    </row>
    <row r="190" spans="1:12" ht="15.75" x14ac:dyDescent="0.2">
      <c r="A190" s="42"/>
      <c r="B190" s="22"/>
      <c r="C190" s="25"/>
      <c r="D190" s="25" t="s">
        <v>276</v>
      </c>
      <c r="E190" s="25" t="s">
        <v>264</v>
      </c>
      <c r="F190" s="25"/>
      <c r="G190" s="25" t="s">
        <v>24</v>
      </c>
      <c r="H190" s="25"/>
      <c r="I190" s="26">
        <f ca="1">ROUND('[1]Preisblatt NES'!$E$74,2)</f>
        <v>49.78</v>
      </c>
      <c r="J190" s="27" t="s">
        <v>249</v>
      </c>
    </row>
    <row r="191" spans="1:12" ht="15.75" x14ac:dyDescent="0.2">
      <c r="A191" s="42"/>
      <c r="B191" s="20" t="s">
        <v>277</v>
      </c>
      <c r="C191" s="20" t="s">
        <v>69</v>
      </c>
      <c r="D191" s="21"/>
      <c r="E191" s="21"/>
      <c r="F191" s="21"/>
      <c r="G191" s="21"/>
      <c r="H191" s="21"/>
      <c r="I191" s="21"/>
      <c r="J191" s="21"/>
    </row>
    <row r="192" spans="1:12" ht="15.75" x14ac:dyDescent="0.2">
      <c r="A192" s="42"/>
      <c r="B192" s="22"/>
      <c r="C192" s="25"/>
      <c r="D192" s="25" t="s">
        <v>278</v>
      </c>
      <c r="E192" s="25" t="s">
        <v>259</v>
      </c>
      <c r="F192" s="25"/>
      <c r="G192" s="25" t="s">
        <v>24</v>
      </c>
      <c r="H192" s="25"/>
      <c r="I192" s="26">
        <f ca="1">ROUND('[1]Preisblatt NES'!$C$75,2)</f>
        <v>51.64</v>
      </c>
      <c r="J192" s="27" t="s">
        <v>249</v>
      </c>
    </row>
    <row r="193" spans="1:14" ht="15.75" x14ac:dyDescent="0.2">
      <c r="A193" s="42"/>
      <c r="B193" s="22"/>
      <c r="C193" s="25"/>
      <c r="D193" s="25" t="s">
        <v>279</v>
      </c>
      <c r="E193" s="25" t="s">
        <v>262</v>
      </c>
      <c r="F193" s="25"/>
      <c r="G193" s="25" t="s">
        <v>24</v>
      </c>
      <c r="H193" s="25"/>
      <c r="I193" s="25">
        <f ca="1">ROUND('[1]Preisblatt NES'!$D$75,2)</f>
        <v>61.97</v>
      </c>
      <c r="J193" s="27" t="s">
        <v>249</v>
      </c>
    </row>
    <row r="194" spans="1:14" ht="15.75" x14ac:dyDescent="0.2">
      <c r="A194" s="42"/>
      <c r="B194" s="22"/>
      <c r="C194" s="25"/>
      <c r="D194" s="25" t="s">
        <v>280</v>
      </c>
      <c r="E194" s="25" t="s">
        <v>264</v>
      </c>
      <c r="F194" s="25"/>
      <c r="G194" s="25" t="s">
        <v>24</v>
      </c>
      <c r="H194" s="25"/>
      <c r="I194" s="26">
        <f ca="1">ROUND('[1]Preisblatt NES'!$E$75,2)</f>
        <v>72.3</v>
      </c>
      <c r="J194" s="27" t="s">
        <v>249</v>
      </c>
    </row>
    <row r="195" spans="1:14" ht="15.75" x14ac:dyDescent="0.2">
      <c r="A195" s="42"/>
      <c r="B195" s="20" t="s">
        <v>281</v>
      </c>
      <c r="C195" s="20" t="s">
        <v>75</v>
      </c>
      <c r="D195" s="21"/>
      <c r="E195" s="21"/>
      <c r="F195" s="21"/>
      <c r="G195" s="21"/>
      <c r="H195" s="21"/>
      <c r="I195" s="21"/>
      <c r="J195" s="21"/>
    </row>
    <row r="196" spans="1:14" ht="15.75" x14ac:dyDescent="0.2">
      <c r="A196" s="42"/>
      <c r="B196" s="22"/>
      <c r="C196" s="25"/>
      <c r="D196" s="25" t="s">
        <v>282</v>
      </c>
      <c r="E196" s="25" t="s">
        <v>259</v>
      </c>
      <c r="F196" s="25"/>
      <c r="G196" s="25" t="s">
        <v>24</v>
      </c>
      <c r="H196" s="25"/>
      <c r="I196" s="26">
        <f ca="1">ROUND('[1]Preisblatt NES'!$C$76,2)</f>
        <v>60.72</v>
      </c>
      <c r="J196" s="27" t="s">
        <v>249</v>
      </c>
    </row>
    <row r="197" spans="1:14" ht="15.75" x14ac:dyDescent="0.2">
      <c r="A197" s="42"/>
      <c r="B197" s="22"/>
      <c r="C197" s="25"/>
      <c r="D197" s="25" t="s">
        <v>283</v>
      </c>
      <c r="E197" s="25" t="s">
        <v>262</v>
      </c>
      <c r="F197" s="25"/>
      <c r="G197" s="25" t="s">
        <v>24</v>
      </c>
      <c r="H197" s="25"/>
      <c r="I197" s="25">
        <f ca="1">ROUND('[1]Preisblatt NES'!$D$76,2)</f>
        <v>72.86</v>
      </c>
      <c r="J197" s="27" t="s">
        <v>249</v>
      </c>
    </row>
    <row r="198" spans="1:14" ht="15.75" x14ac:dyDescent="0.2">
      <c r="A198" s="42"/>
      <c r="B198" s="22"/>
      <c r="C198" s="25"/>
      <c r="D198" s="25" t="s">
        <v>284</v>
      </c>
      <c r="E198" s="25" t="s">
        <v>264</v>
      </c>
      <c r="F198" s="25"/>
      <c r="G198" s="25" t="s">
        <v>24</v>
      </c>
      <c r="H198" s="25"/>
      <c r="I198" s="26">
        <f ca="1">ROUND('[1]Preisblatt NES'!$E$76,2)</f>
        <v>85.01</v>
      </c>
      <c r="J198" s="27" t="s">
        <v>249</v>
      </c>
    </row>
    <row r="199" spans="1:14" ht="15.75" x14ac:dyDescent="0.2">
      <c r="A199" s="42"/>
      <c r="B199" s="20" t="s">
        <v>285</v>
      </c>
      <c r="C199" s="20" t="s">
        <v>81</v>
      </c>
      <c r="D199" s="21"/>
      <c r="E199" s="21"/>
      <c r="F199" s="21"/>
      <c r="G199" s="21"/>
      <c r="H199" s="21"/>
      <c r="I199" s="21"/>
      <c r="J199" s="21"/>
    </row>
    <row r="200" spans="1:14" ht="15.75" x14ac:dyDescent="0.2">
      <c r="A200" s="42"/>
      <c r="B200" s="22"/>
      <c r="C200" s="25"/>
      <c r="D200" s="25" t="s">
        <v>286</v>
      </c>
      <c r="E200" s="25" t="s">
        <v>259</v>
      </c>
      <c r="F200" s="25"/>
      <c r="G200" s="25" t="s">
        <v>24</v>
      </c>
      <c r="H200" s="25"/>
      <c r="I200" s="26">
        <f ca="1">ROUND('[1]Preisblatt NES'!$C$77,2)</f>
        <v>75.38</v>
      </c>
      <c r="J200" s="27" t="s">
        <v>249</v>
      </c>
    </row>
    <row r="201" spans="1:14" ht="15.75" x14ac:dyDescent="0.2">
      <c r="A201" s="19"/>
      <c r="B201" s="22"/>
      <c r="C201" s="25"/>
      <c r="D201" s="25" t="s">
        <v>287</v>
      </c>
      <c r="E201" s="25" t="s">
        <v>262</v>
      </c>
      <c r="F201" s="25"/>
      <c r="G201" s="25" t="s">
        <v>24</v>
      </c>
      <c r="H201" s="25"/>
      <c r="I201" s="25">
        <f ca="1">ROUND('[1]Preisblatt NES'!$D$77,2)</f>
        <v>90.46</v>
      </c>
      <c r="J201" s="27" t="s">
        <v>249</v>
      </c>
    </row>
    <row r="202" spans="1:14" ht="15.75" x14ac:dyDescent="0.2">
      <c r="A202" s="19"/>
      <c r="B202" s="22"/>
      <c r="C202" s="25"/>
      <c r="D202" s="25" t="s">
        <v>288</v>
      </c>
      <c r="E202" s="25" t="s">
        <v>264</v>
      </c>
      <c r="F202" s="25"/>
      <c r="G202" s="25" t="s">
        <v>24</v>
      </c>
      <c r="H202" s="25"/>
      <c r="I202" s="26">
        <f ca="1">ROUND('[1]Preisblatt NES'!$E$77,2)</f>
        <v>105.53</v>
      </c>
      <c r="J202" s="27" t="s">
        <v>249</v>
      </c>
    </row>
    <row r="203" spans="1:14" ht="15" x14ac:dyDescent="0.2">
      <c r="A203" s="36" t="s">
        <v>289</v>
      </c>
      <c r="B203" s="37"/>
      <c r="C203" s="37"/>
      <c r="D203" s="37"/>
      <c r="E203" s="37"/>
      <c r="F203" s="37"/>
      <c r="G203" s="41"/>
      <c r="H203" s="41"/>
      <c r="I203" s="41"/>
      <c r="J203" s="41"/>
    </row>
    <row r="204" spans="1:14" ht="15.75" x14ac:dyDescent="0.2">
      <c r="A204" s="19"/>
      <c r="B204" s="20" t="s">
        <v>19</v>
      </c>
      <c r="C204" s="20"/>
      <c r="D204" s="21"/>
      <c r="E204" s="21"/>
      <c r="F204" s="21"/>
      <c r="G204" s="21"/>
      <c r="H204" s="21"/>
      <c r="I204" s="21"/>
      <c r="J204" s="21"/>
    </row>
    <row r="205" spans="1:14" ht="15.75" x14ac:dyDescent="0.2">
      <c r="A205" s="19"/>
      <c r="B205" s="25"/>
      <c r="C205" s="25"/>
      <c r="D205" s="25" t="s">
        <v>290</v>
      </c>
      <c r="E205" s="25" t="s">
        <v>291</v>
      </c>
      <c r="F205" s="25"/>
      <c r="G205" s="27" t="s">
        <v>96</v>
      </c>
      <c r="H205" s="27"/>
      <c r="I205" s="27">
        <f>ROUND('[1]Preisblatt NES'!$C$106,2)</f>
        <v>0</v>
      </c>
      <c r="J205" s="27" t="s">
        <v>97</v>
      </c>
      <c r="K205" s="24"/>
      <c r="L205" s="43"/>
    </row>
    <row r="206" spans="1:14" ht="15.75" x14ac:dyDescent="0.2">
      <c r="A206" s="19"/>
      <c r="B206" s="25"/>
      <c r="C206" s="25"/>
      <c r="D206" s="25" t="s">
        <v>292</v>
      </c>
      <c r="E206" s="4" t="s">
        <v>293</v>
      </c>
      <c r="F206" s="25"/>
      <c r="G206" s="27" t="s">
        <v>96</v>
      </c>
      <c r="H206" s="27"/>
      <c r="I206" s="27">
        <f>ROUND('[1]Preisblatt NES'!$C$107,2)</f>
        <v>0</v>
      </c>
      <c r="J206" s="27" t="s">
        <v>97</v>
      </c>
      <c r="K206" s="24"/>
      <c r="L206" s="43"/>
      <c r="N206" s="12" t="s">
        <v>294</v>
      </c>
    </row>
    <row r="207" spans="1:14" ht="15.75" x14ac:dyDescent="0.2">
      <c r="A207" s="19"/>
      <c r="B207" s="20" t="s">
        <v>49</v>
      </c>
      <c r="C207" s="20"/>
      <c r="D207" s="21"/>
      <c r="E207" s="21"/>
      <c r="F207" s="21"/>
      <c r="G207" s="21"/>
      <c r="H207" s="21"/>
      <c r="I207" s="21"/>
      <c r="J207" s="21"/>
      <c r="L207" s="16"/>
    </row>
    <row r="208" spans="1:14" ht="15.75" x14ac:dyDescent="0.2">
      <c r="A208" s="19"/>
      <c r="B208" s="22"/>
      <c r="C208" s="25"/>
      <c r="D208" s="25" t="s">
        <v>295</v>
      </c>
      <c r="E208" s="25" t="s">
        <v>291</v>
      </c>
      <c r="F208" s="25">
        <f>ROUND('[1]Preisblatt NES'!$C$108/$N$2,$N$3)</f>
        <v>5.5908219199999998</v>
      </c>
      <c r="G208" s="27" t="s">
        <v>96</v>
      </c>
      <c r="H208" s="27"/>
      <c r="I208" s="27">
        <f>ROUND('[1]Preisblatt NES'!$C$108,2)</f>
        <v>2040.65</v>
      </c>
      <c r="J208" s="27" t="s">
        <v>97</v>
      </c>
      <c r="L208" s="16"/>
    </row>
    <row r="209" spans="1:12" ht="15.75" x14ac:dyDescent="0.2">
      <c r="A209" s="19"/>
      <c r="B209" s="25"/>
      <c r="C209" s="25"/>
      <c r="D209" s="25" t="s">
        <v>296</v>
      </c>
      <c r="E209" s="4" t="s">
        <v>293</v>
      </c>
      <c r="F209" s="25"/>
      <c r="G209" s="27" t="s">
        <v>96</v>
      </c>
      <c r="H209" s="27"/>
      <c r="I209" s="27">
        <f>ROUND('[1]Preisblatt NES'!$C$109,2)</f>
        <v>0</v>
      </c>
      <c r="J209" s="27" t="s">
        <v>97</v>
      </c>
      <c r="L209" s="16"/>
    </row>
    <row r="210" spans="1:12" ht="15.75" x14ac:dyDescent="0.2">
      <c r="A210" s="19"/>
      <c r="B210" s="20" t="s">
        <v>69</v>
      </c>
      <c r="C210" s="20"/>
      <c r="D210" s="21"/>
      <c r="E210" s="21"/>
      <c r="F210" s="21"/>
      <c r="G210" s="21"/>
      <c r="H210" s="21"/>
      <c r="I210" s="21"/>
      <c r="J210" s="21"/>
      <c r="L210" s="16"/>
    </row>
    <row r="211" spans="1:12" ht="15.75" x14ac:dyDescent="0.2">
      <c r="A211" s="19"/>
      <c r="B211" s="22"/>
      <c r="C211" s="25"/>
      <c r="D211" s="25" t="s">
        <v>297</v>
      </c>
      <c r="E211" s="25" t="s">
        <v>291</v>
      </c>
      <c r="F211" s="25">
        <f>ROUND('[1]Preisblatt NES'!$C$110/$N$2,$N$3)</f>
        <v>0.36887671</v>
      </c>
      <c r="G211" s="27" t="s">
        <v>96</v>
      </c>
      <c r="H211" s="27"/>
      <c r="I211" s="27">
        <f>ROUND('[1]Preisblatt NES'!$C$110,2)</f>
        <v>134.63999999999999</v>
      </c>
      <c r="J211" s="27" t="s">
        <v>97</v>
      </c>
      <c r="L211" s="16"/>
    </row>
    <row r="212" spans="1:12" ht="15.75" x14ac:dyDescent="0.2">
      <c r="A212" s="19"/>
      <c r="B212" s="22"/>
      <c r="C212" s="25"/>
      <c r="D212" s="25" t="s">
        <v>298</v>
      </c>
      <c r="E212" s="4" t="s">
        <v>293</v>
      </c>
      <c r="F212" s="25">
        <f>ROUND('[1]Preisblatt NES'!$C$111/$N$2,$N$3)</f>
        <v>0.78408219000000001</v>
      </c>
      <c r="G212" s="27" t="s">
        <v>96</v>
      </c>
      <c r="H212" s="27"/>
      <c r="I212" s="27">
        <f>ROUND('[1]Preisblatt NES'!$C$111,2)</f>
        <v>286.19</v>
      </c>
      <c r="J212" s="27" t="s">
        <v>97</v>
      </c>
      <c r="L212" s="16"/>
    </row>
    <row r="213" spans="1:12" ht="15.75" x14ac:dyDescent="0.2">
      <c r="A213" s="19"/>
      <c r="B213" s="20" t="s">
        <v>81</v>
      </c>
      <c r="C213" s="20"/>
      <c r="D213" s="21"/>
      <c r="E213" s="21"/>
      <c r="F213" s="21"/>
      <c r="G213" s="21"/>
      <c r="H213" s="21"/>
      <c r="I213" s="21"/>
      <c r="J213" s="21"/>
      <c r="L213" s="16"/>
    </row>
    <row r="214" spans="1:12" ht="15.75" x14ac:dyDescent="0.2">
      <c r="A214" s="19"/>
      <c r="B214" s="22"/>
      <c r="C214" s="25"/>
      <c r="D214" s="25" t="s">
        <v>299</v>
      </c>
      <c r="E214" s="25" t="s">
        <v>291</v>
      </c>
      <c r="F214" s="25">
        <f>ROUND('[1]Preisblatt NES'!$C$112/$N$2,$N$3)</f>
        <v>0.53367123000000005</v>
      </c>
      <c r="G214" s="27" t="s">
        <v>96</v>
      </c>
      <c r="H214" s="27"/>
      <c r="I214" s="27">
        <f>ROUND('[1]Preisblatt NES'!$C$112,2)</f>
        <v>194.79</v>
      </c>
      <c r="J214" s="27" t="s">
        <v>97</v>
      </c>
      <c r="L214" s="16"/>
    </row>
    <row r="215" spans="1:12" ht="15.75" x14ac:dyDescent="0.2">
      <c r="A215" s="19"/>
      <c r="B215" s="22"/>
      <c r="C215" s="25"/>
      <c r="D215" s="25" t="s">
        <v>300</v>
      </c>
      <c r="E215" s="4" t="s">
        <v>293</v>
      </c>
      <c r="F215" s="25">
        <f>ROUND('[1]Preisblatt NES'!$C$113/$N$2,$N$3)</f>
        <v>0.10676711999999999</v>
      </c>
      <c r="G215" s="27" t="s">
        <v>96</v>
      </c>
      <c r="H215" s="27"/>
      <c r="I215" s="27">
        <f>ROUND('[1]Preisblatt NES'!$C$113,2)</f>
        <v>38.97</v>
      </c>
      <c r="J215" s="27" t="s">
        <v>97</v>
      </c>
      <c r="L215" s="16"/>
    </row>
    <row r="216" spans="1:12" ht="15.75" x14ac:dyDescent="0.2">
      <c r="A216" s="19"/>
      <c r="B216" s="22"/>
      <c r="C216" s="25"/>
      <c r="D216" s="25" t="s">
        <v>301</v>
      </c>
      <c r="E216" s="25" t="s">
        <v>302</v>
      </c>
      <c r="F216" s="25">
        <f>ROUND('[1]Preisblatt NES'!$C$132/$N$2,$N$3)</f>
        <v>6.3315070000000001E-2</v>
      </c>
      <c r="G216" s="27" t="s">
        <v>96</v>
      </c>
      <c r="H216" s="27"/>
      <c r="I216" s="30">
        <f>ROUND('[1]Preisblatt NES'!$C$132,2)</f>
        <v>23.11</v>
      </c>
      <c r="J216" s="27" t="s">
        <v>97</v>
      </c>
      <c r="L216" s="16"/>
    </row>
    <row r="217" spans="1:12" ht="15.75" x14ac:dyDescent="0.2">
      <c r="A217" s="19"/>
      <c r="B217" s="22"/>
      <c r="C217" s="21" t="s">
        <v>303</v>
      </c>
      <c r="D217" s="21"/>
      <c r="E217" s="21"/>
      <c r="F217" s="21"/>
      <c r="G217" s="21"/>
      <c r="H217" s="21"/>
      <c r="I217" s="21"/>
      <c r="J217" s="21"/>
      <c r="L217" s="16"/>
    </row>
    <row r="218" spans="1:12" ht="15.75" x14ac:dyDescent="0.2">
      <c r="A218" s="19"/>
      <c r="B218" s="22"/>
      <c r="C218" s="25"/>
      <c r="D218" s="25" t="s">
        <v>304</v>
      </c>
      <c r="E218" s="25" t="s">
        <v>305</v>
      </c>
      <c r="F218" s="25">
        <f>ROUND('[1]Preisblatt NES'!$C$120/$N$2,$N$3)</f>
        <v>3.369863E-2</v>
      </c>
      <c r="G218" s="27" t="s">
        <v>96</v>
      </c>
      <c r="H218" s="27"/>
      <c r="I218" s="30">
        <f>ROUND('[1]Preisblatt NES'!$C$120,2)</f>
        <v>12.3</v>
      </c>
      <c r="J218" s="27" t="s">
        <v>97</v>
      </c>
      <c r="L218" s="16"/>
    </row>
    <row r="219" spans="1:12" ht="15.75" x14ac:dyDescent="0.2">
      <c r="A219" s="19"/>
      <c r="B219" s="22"/>
      <c r="C219" s="25"/>
      <c r="D219" s="25" t="s">
        <v>306</v>
      </c>
      <c r="E219" s="25" t="s">
        <v>307</v>
      </c>
      <c r="F219" s="25">
        <f>ROUND('[1]Preisblatt NES'!$C$121/$N$2,$N$3)</f>
        <v>4.1095890000000003E-2</v>
      </c>
      <c r="G219" s="27" t="s">
        <v>96</v>
      </c>
      <c r="H219" s="27"/>
      <c r="I219" s="30">
        <f>ROUND('[1]Preisblatt NES'!$C$121,2)</f>
        <v>15</v>
      </c>
      <c r="J219" s="27" t="s">
        <v>97</v>
      </c>
      <c r="L219" s="16"/>
    </row>
    <row r="220" spans="1:12" ht="15.75" x14ac:dyDescent="0.2">
      <c r="A220" s="19"/>
      <c r="B220" s="22"/>
      <c r="C220" s="25"/>
      <c r="D220" s="25" t="s">
        <v>308</v>
      </c>
      <c r="E220" s="25" t="s">
        <v>309</v>
      </c>
      <c r="F220" s="25">
        <f>ROUND('[1]Preisblatt NES'!$C$126/$N$2,$N$3)</f>
        <v>4.0876709999999997E-2</v>
      </c>
      <c r="G220" s="27" t="s">
        <v>96</v>
      </c>
      <c r="H220" s="27"/>
      <c r="I220" s="30">
        <f>ROUND('[1]Preisblatt NES'!$C$126,2)</f>
        <v>14.92</v>
      </c>
      <c r="J220" s="27" t="s">
        <v>97</v>
      </c>
      <c r="L220" s="16"/>
    </row>
    <row r="221" spans="1:12" ht="15.75" x14ac:dyDescent="0.2">
      <c r="A221" s="19"/>
      <c r="B221" s="22"/>
      <c r="C221" s="25"/>
      <c r="D221" s="25" t="s">
        <v>310</v>
      </c>
      <c r="E221" s="25" t="s">
        <v>311</v>
      </c>
      <c r="F221" s="25"/>
      <c r="G221" s="27" t="s">
        <v>96</v>
      </c>
      <c r="H221" s="27"/>
      <c r="I221" s="30">
        <f>ROUND('[1]Preisblatt NES'!$C$128,2)</f>
        <v>0</v>
      </c>
      <c r="J221" s="27" t="s">
        <v>97</v>
      </c>
    </row>
    <row r="222" spans="1:12" ht="15.75" x14ac:dyDescent="0.2">
      <c r="A222" s="19"/>
      <c r="B222" s="22"/>
      <c r="C222" s="25"/>
      <c r="D222" s="25" t="s">
        <v>312</v>
      </c>
      <c r="E222" s="25" t="s">
        <v>313</v>
      </c>
      <c r="F222" s="25">
        <f>ROUND('[1]Preisblatt NES'!$C$122/$N$2,$N$3)</f>
        <v>4.0876709999999997E-2</v>
      </c>
      <c r="G222" s="27" t="s">
        <v>96</v>
      </c>
      <c r="H222" s="27"/>
      <c r="I222" s="30">
        <f>ROUND('[1]Preisblatt NES'!$C$122,2)</f>
        <v>14.92</v>
      </c>
      <c r="J222" s="27" t="s">
        <v>97</v>
      </c>
    </row>
    <row r="223" spans="1:12" ht="15.75" x14ac:dyDescent="0.2">
      <c r="A223" s="19"/>
      <c r="B223" s="22"/>
      <c r="C223" s="25"/>
      <c r="D223" s="25" t="s">
        <v>314</v>
      </c>
      <c r="E223" s="25" t="s">
        <v>315</v>
      </c>
      <c r="F223" s="25">
        <f>ROUND('[1]Preisblatt NES'!$C$125/$N$2,$N$3)</f>
        <v>0</v>
      </c>
      <c r="G223" s="27" t="s">
        <v>96</v>
      </c>
      <c r="H223" s="27"/>
      <c r="I223" s="30">
        <f>ROUND('[1]Preisblatt NES'!$C$125,2)</f>
        <v>0</v>
      </c>
      <c r="J223" s="27" t="s">
        <v>97</v>
      </c>
    </row>
    <row r="224" spans="1:12" ht="15.75" x14ac:dyDescent="0.2">
      <c r="A224" s="19"/>
      <c r="B224" s="22"/>
      <c r="C224" s="25"/>
      <c r="D224" s="25" t="s">
        <v>316</v>
      </c>
      <c r="E224" s="25" t="s">
        <v>317</v>
      </c>
      <c r="F224" s="25">
        <f>ROUND('[1]Preisblatt NES'!$C$123/$N$2,$N$3)</f>
        <v>4.0876709999999997E-2</v>
      </c>
      <c r="G224" s="27" t="s">
        <v>96</v>
      </c>
      <c r="H224" s="27"/>
      <c r="I224" s="30">
        <f>ROUND('[1]Preisblatt NES'!$C$123,2)</f>
        <v>14.92</v>
      </c>
      <c r="J224" s="27" t="s">
        <v>97</v>
      </c>
    </row>
    <row r="225" spans="1:10" ht="15.75" x14ac:dyDescent="0.2">
      <c r="A225" s="19"/>
      <c r="B225" s="22"/>
      <c r="C225" s="25"/>
      <c r="D225" s="25" t="s">
        <v>318</v>
      </c>
      <c r="E225" s="25" t="s">
        <v>319</v>
      </c>
      <c r="F225" s="25">
        <f>ROUND('[1]Preisblatt NES'!$C$128/$N$2,$N$3)</f>
        <v>0</v>
      </c>
      <c r="G225" s="27" t="s">
        <v>96</v>
      </c>
      <c r="H225" s="27"/>
      <c r="I225" s="30">
        <f>ROUND('[1]Preisblatt NES'!$C$128,2)</f>
        <v>0</v>
      </c>
      <c r="J225" s="27" t="s">
        <v>97</v>
      </c>
    </row>
    <row r="226" spans="1:10" ht="15.75" x14ac:dyDescent="0.2">
      <c r="A226" s="19"/>
      <c r="B226" s="22"/>
      <c r="C226" s="21" t="s">
        <v>320</v>
      </c>
      <c r="D226" s="21"/>
      <c r="E226" s="21"/>
      <c r="F226" s="21"/>
      <c r="G226" s="21"/>
      <c r="H226" s="21"/>
      <c r="I226" s="21"/>
      <c r="J226" s="21"/>
    </row>
    <row r="227" spans="1:10" ht="15.75" x14ac:dyDescent="0.2">
      <c r="A227" s="19"/>
      <c r="B227" s="22"/>
      <c r="C227" s="25"/>
      <c r="D227" s="25" t="s">
        <v>321</v>
      </c>
      <c r="E227" s="25" t="s">
        <v>305</v>
      </c>
      <c r="F227" s="25"/>
      <c r="G227" s="27" t="s">
        <v>96</v>
      </c>
      <c r="H227" s="27"/>
      <c r="I227" s="30">
        <f>ROUND('[1]Preisblatt NES'!$I$118,2)</f>
        <v>0</v>
      </c>
      <c r="J227" s="27" t="s">
        <v>97</v>
      </c>
    </row>
    <row r="228" spans="1:10" ht="15.75" x14ac:dyDescent="0.2">
      <c r="A228" s="19"/>
      <c r="B228" s="22"/>
      <c r="C228" s="25"/>
      <c r="D228" s="25" t="s">
        <v>322</v>
      </c>
      <c r="E228" s="25" t="s">
        <v>307</v>
      </c>
      <c r="F228" s="25"/>
      <c r="G228" s="27" t="s">
        <v>96</v>
      </c>
      <c r="H228" s="27"/>
      <c r="I228" s="30">
        <f>ROUND('[1]Preisblatt NES'!$I$119,2)</f>
        <v>0</v>
      </c>
      <c r="J228" s="27" t="s">
        <v>97</v>
      </c>
    </row>
    <row r="229" spans="1:10" ht="15.75" x14ac:dyDescent="0.2">
      <c r="A229" s="19"/>
      <c r="B229" s="22"/>
      <c r="C229" s="25"/>
      <c r="D229" s="25" t="s">
        <v>323</v>
      </c>
      <c r="E229" s="25" t="s">
        <v>309</v>
      </c>
      <c r="F229" s="25"/>
      <c r="G229" s="27" t="s">
        <v>96</v>
      </c>
      <c r="H229" s="27"/>
      <c r="I229" s="30">
        <f>ROUND('[1]Preisblatt NES'!$I$124,2)</f>
        <v>0</v>
      </c>
      <c r="J229" s="27" t="s">
        <v>97</v>
      </c>
    </row>
    <row r="230" spans="1:10" ht="15.75" x14ac:dyDescent="0.2">
      <c r="A230" s="19"/>
      <c r="B230" s="22"/>
      <c r="C230" s="25"/>
      <c r="D230" s="25" t="s">
        <v>324</v>
      </c>
      <c r="E230" s="25" t="s">
        <v>311</v>
      </c>
      <c r="F230" s="25"/>
      <c r="G230" s="27" t="s">
        <v>96</v>
      </c>
      <c r="H230" s="27"/>
      <c r="I230" s="30">
        <f>ROUND('[1]Preisblatt NES'!$I$125,2)</f>
        <v>0</v>
      </c>
      <c r="J230" s="27" t="s">
        <v>97</v>
      </c>
    </row>
    <row r="231" spans="1:10" ht="15.75" x14ac:dyDescent="0.2">
      <c r="A231" s="19"/>
      <c r="B231" s="22"/>
      <c r="C231" s="25"/>
      <c r="D231" s="25" t="s">
        <v>325</v>
      </c>
      <c r="E231" s="25" t="s">
        <v>326</v>
      </c>
      <c r="F231" s="25"/>
      <c r="G231" s="27" t="s">
        <v>96</v>
      </c>
      <c r="H231" s="27"/>
      <c r="I231" s="30">
        <f>ROUND('[1]Preisblatt NES'!$I$120,2)</f>
        <v>0</v>
      </c>
      <c r="J231" s="27" t="s">
        <v>97</v>
      </c>
    </row>
    <row r="232" spans="1:10" ht="15.75" x14ac:dyDescent="0.2">
      <c r="A232" s="19"/>
      <c r="B232" s="22"/>
      <c r="C232" s="25"/>
      <c r="D232" s="25" t="s">
        <v>327</v>
      </c>
      <c r="E232" s="25" t="s">
        <v>315</v>
      </c>
      <c r="F232" s="25"/>
      <c r="G232" s="27" t="s">
        <v>96</v>
      </c>
      <c r="H232" s="27"/>
      <c r="I232" s="30">
        <f>ROUND('[1]Preisblatt NES'!$I$123,2)</f>
        <v>0</v>
      </c>
      <c r="J232" s="27" t="s">
        <v>97</v>
      </c>
    </row>
    <row r="233" spans="1:10" ht="15.75" x14ac:dyDescent="0.2">
      <c r="A233" s="19"/>
      <c r="B233" s="22"/>
      <c r="C233" s="25"/>
      <c r="D233" s="25" t="s">
        <v>328</v>
      </c>
      <c r="E233" s="25" t="s">
        <v>317</v>
      </c>
      <c r="F233" s="25"/>
      <c r="G233" s="27" t="s">
        <v>96</v>
      </c>
      <c r="H233" s="27"/>
      <c r="I233" s="30">
        <f>ROUND('[1]Preisblatt NES'!$I$121,2)</f>
        <v>0</v>
      </c>
      <c r="J233" s="27" t="s">
        <v>97</v>
      </c>
    </row>
    <row r="234" spans="1:10" ht="15.75" x14ac:dyDescent="0.2">
      <c r="A234" s="19"/>
      <c r="B234" s="22"/>
      <c r="C234" s="25"/>
      <c r="D234" s="25" t="s">
        <v>329</v>
      </c>
      <c r="E234" s="25" t="s">
        <v>319</v>
      </c>
      <c r="F234" s="25"/>
      <c r="G234" s="27" t="s">
        <v>96</v>
      </c>
      <c r="H234" s="27"/>
      <c r="I234" s="30">
        <f>ROUND('[1]Preisblatt NES'!$I$126,2)</f>
        <v>0</v>
      </c>
      <c r="J234" s="27" t="s">
        <v>97</v>
      </c>
    </row>
    <row r="235" spans="1:10" ht="15.75" x14ac:dyDescent="0.2">
      <c r="A235" s="19"/>
      <c r="B235" s="22"/>
      <c r="C235" s="21" t="s">
        <v>330</v>
      </c>
      <c r="D235" s="21"/>
      <c r="E235" s="21"/>
      <c r="F235" s="21"/>
      <c r="G235" s="21"/>
      <c r="H235" s="21"/>
      <c r="I235" s="21"/>
      <c r="J235" s="21"/>
    </row>
    <row r="236" spans="1:10" ht="15.75" x14ac:dyDescent="0.2">
      <c r="A236" s="19"/>
      <c r="B236" s="22"/>
      <c r="C236" s="25"/>
      <c r="D236" s="25" t="s">
        <v>331</v>
      </c>
      <c r="E236" s="25" t="s">
        <v>305</v>
      </c>
      <c r="F236" s="25"/>
      <c r="G236" s="27" t="s">
        <v>96</v>
      </c>
      <c r="H236" s="27"/>
      <c r="I236" s="30">
        <f>ROUND('[1]Preisblatt NES'!$J$118,2)</f>
        <v>0</v>
      </c>
      <c r="J236" s="27" t="s">
        <v>97</v>
      </c>
    </row>
    <row r="237" spans="1:10" ht="15.75" x14ac:dyDescent="0.2">
      <c r="A237" s="19"/>
      <c r="B237" s="22"/>
      <c r="C237" s="25"/>
      <c r="D237" s="25" t="s">
        <v>332</v>
      </c>
      <c r="E237" s="25" t="s">
        <v>307</v>
      </c>
      <c r="F237" s="25"/>
      <c r="G237" s="27" t="s">
        <v>96</v>
      </c>
      <c r="H237" s="27"/>
      <c r="I237" s="30">
        <f>ROUND('[1]Preisblatt NES'!$J$119,2)</f>
        <v>0</v>
      </c>
      <c r="J237" s="27" t="s">
        <v>97</v>
      </c>
    </row>
    <row r="238" spans="1:10" ht="15.75" x14ac:dyDescent="0.2">
      <c r="A238" s="19"/>
      <c r="B238" s="22"/>
      <c r="C238" s="25"/>
      <c r="D238" s="25" t="s">
        <v>333</v>
      </c>
      <c r="E238" s="25" t="s">
        <v>309</v>
      </c>
      <c r="F238" s="25"/>
      <c r="G238" s="27" t="s">
        <v>96</v>
      </c>
      <c r="H238" s="27"/>
      <c r="I238" s="30">
        <f>ROUND('[1]Preisblatt NES'!$J$124,2)</f>
        <v>0</v>
      </c>
      <c r="J238" s="27" t="s">
        <v>97</v>
      </c>
    </row>
    <row r="239" spans="1:10" ht="15.75" x14ac:dyDescent="0.2">
      <c r="A239" s="19"/>
      <c r="B239" s="22"/>
      <c r="C239" s="25"/>
      <c r="D239" s="25" t="s">
        <v>334</v>
      </c>
      <c r="E239" s="25" t="s">
        <v>311</v>
      </c>
      <c r="F239" s="25"/>
      <c r="G239" s="27" t="s">
        <v>96</v>
      </c>
      <c r="H239" s="27"/>
      <c r="I239" s="30">
        <f>ROUND('[1]Preisblatt NES'!$J$125,2)</f>
        <v>0</v>
      </c>
      <c r="J239" s="27" t="s">
        <v>97</v>
      </c>
    </row>
    <row r="240" spans="1:10" ht="15.75" x14ac:dyDescent="0.2">
      <c r="A240" s="19"/>
      <c r="B240" s="22"/>
      <c r="C240" s="25"/>
      <c r="D240" s="25" t="s">
        <v>335</v>
      </c>
      <c r="E240" s="25" t="s">
        <v>313</v>
      </c>
      <c r="F240" s="25"/>
      <c r="G240" s="27" t="s">
        <v>96</v>
      </c>
      <c r="H240" s="27"/>
      <c r="I240" s="30">
        <f>ROUND('[1]Preisblatt NES'!$J$120,2)</f>
        <v>0</v>
      </c>
      <c r="J240" s="27" t="s">
        <v>97</v>
      </c>
    </row>
    <row r="241" spans="1:10" ht="15.75" x14ac:dyDescent="0.2">
      <c r="A241" s="19"/>
      <c r="B241" s="22"/>
      <c r="C241" s="25"/>
      <c r="D241" s="25" t="s">
        <v>336</v>
      </c>
      <c r="E241" s="25" t="s">
        <v>315</v>
      </c>
      <c r="F241" s="25"/>
      <c r="G241" s="27" t="s">
        <v>96</v>
      </c>
      <c r="H241" s="27"/>
      <c r="I241" s="30">
        <f>ROUND('[1]Preisblatt NES'!$J$123,2)</f>
        <v>0</v>
      </c>
      <c r="J241" s="27" t="s">
        <v>97</v>
      </c>
    </row>
    <row r="242" spans="1:10" ht="15.75" x14ac:dyDescent="0.2">
      <c r="A242" s="19"/>
      <c r="B242" s="22"/>
      <c r="C242" s="25"/>
      <c r="D242" s="25" t="s">
        <v>337</v>
      </c>
      <c r="E242" s="25" t="s">
        <v>317</v>
      </c>
      <c r="F242" s="25"/>
      <c r="G242" s="27" t="s">
        <v>96</v>
      </c>
      <c r="H242" s="27"/>
      <c r="I242" s="30">
        <f>ROUND('[1]Preisblatt NES'!$J$121,2)</f>
        <v>0</v>
      </c>
      <c r="J242" s="27" t="s">
        <v>97</v>
      </c>
    </row>
    <row r="243" spans="1:10" ht="15.75" x14ac:dyDescent="0.2">
      <c r="A243" s="19"/>
      <c r="B243" s="22"/>
      <c r="C243" s="25"/>
      <c r="D243" s="25" t="s">
        <v>338</v>
      </c>
      <c r="E243" s="25" t="s">
        <v>319</v>
      </c>
      <c r="F243" s="25"/>
      <c r="G243" s="27" t="s">
        <v>96</v>
      </c>
      <c r="H243" s="27"/>
      <c r="I243" s="30">
        <f>ROUND('[1]Preisblatt NES'!$J$126,2)</f>
        <v>0</v>
      </c>
      <c r="J243" s="27" t="s">
        <v>97</v>
      </c>
    </row>
    <row r="244" spans="1:10" ht="15.75" x14ac:dyDescent="0.2">
      <c r="A244" s="19"/>
      <c r="B244" s="22"/>
      <c r="C244" s="21" t="s">
        <v>339</v>
      </c>
      <c r="D244" s="21"/>
      <c r="E244" s="21"/>
      <c r="F244" s="21"/>
      <c r="G244" s="21"/>
      <c r="H244" s="21"/>
      <c r="I244" s="21"/>
      <c r="J244" s="21"/>
    </row>
    <row r="245" spans="1:10" ht="15.75" x14ac:dyDescent="0.2">
      <c r="A245" s="19"/>
      <c r="B245" s="22"/>
      <c r="C245" s="25"/>
      <c r="D245" s="25" t="s">
        <v>340</v>
      </c>
      <c r="E245" s="25" t="s">
        <v>305</v>
      </c>
      <c r="F245" s="25"/>
      <c r="G245" s="27" t="s">
        <v>96</v>
      </c>
      <c r="H245" s="27"/>
      <c r="I245" s="30">
        <f>ROUND('[1]Preisblatt NES'!$K$118,2)</f>
        <v>0</v>
      </c>
      <c r="J245" s="27" t="s">
        <v>97</v>
      </c>
    </row>
    <row r="246" spans="1:10" ht="15.75" x14ac:dyDescent="0.2">
      <c r="A246" s="19"/>
      <c r="B246" s="22"/>
      <c r="C246" s="25"/>
      <c r="D246" s="25" t="s">
        <v>341</v>
      </c>
      <c r="E246" s="25" t="s">
        <v>307</v>
      </c>
      <c r="F246" s="25"/>
      <c r="G246" s="27" t="s">
        <v>96</v>
      </c>
      <c r="H246" s="27"/>
      <c r="I246" s="30">
        <f>ROUND('[1]Preisblatt NES'!$K$119,2)</f>
        <v>0</v>
      </c>
      <c r="J246" s="27" t="s">
        <v>97</v>
      </c>
    </row>
    <row r="247" spans="1:10" ht="15.75" x14ac:dyDescent="0.2">
      <c r="A247" s="19"/>
      <c r="B247" s="22"/>
      <c r="C247" s="25"/>
      <c r="D247" s="25" t="s">
        <v>342</v>
      </c>
      <c r="E247" s="25" t="s">
        <v>309</v>
      </c>
      <c r="F247" s="25"/>
      <c r="G247" s="27" t="s">
        <v>96</v>
      </c>
      <c r="H247" s="27"/>
      <c r="I247" s="30">
        <f>ROUND('[1]Preisblatt NES'!$K$124,2)</f>
        <v>0</v>
      </c>
      <c r="J247" s="27" t="s">
        <v>97</v>
      </c>
    </row>
    <row r="248" spans="1:10" ht="15.75" x14ac:dyDescent="0.2">
      <c r="A248" s="19"/>
      <c r="B248" s="22"/>
      <c r="C248" s="25"/>
      <c r="D248" s="25" t="s">
        <v>343</v>
      </c>
      <c r="E248" s="25" t="s">
        <v>311</v>
      </c>
      <c r="F248" s="25"/>
      <c r="G248" s="27" t="s">
        <v>96</v>
      </c>
      <c r="H248" s="27"/>
      <c r="I248" s="30">
        <f>ROUND('[1]Preisblatt NES'!$K$125,2)</f>
        <v>0</v>
      </c>
      <c r="J248" s="27" t="s">
        <v>97</v>
      </c>
    </row>
    <row r="249" spans="1:10" ht="15.75" x14ac:dyDescent="0.2">
      <c r="A249" s="19"/>
      <c r="B249" s="22"/>
      <c r="C249" s="25"/>
      <c r="D249" s="25" t="s">
        <v>344</v>
      </c>
      <c r="E249" s="25" t="s">
        <v>313</v>
      </c>
      <c r="F249" s="25"/>
      <c r="G249" s="27" t="s">
        <v>96</v>
      </c>
      <c r="H249" s="27"/>
      <c r="I249" s="30">
        <f>ROUND('[1]Preisblatt NES'!$K$120,2)</f>
        <v>0</v>
      </c>
      <c r="J249" s="27" t="s">
        <v>97</v>
      </c>
    </row>
    <row r="250" spans="1:10" ht="15.75" x14ac:dyDescent="0.2">
      <c r="A250" s="19"/>
      <c r="B250" s="22"/>
      <c r="C250" s="25"/>
      <c r="D250" s="25" t="s">
        <v>345</v>
      </c>
      <c r="E250" s="25" t="s">
        <v>315</v>
      </c>
      <c r="F250" s="25"/>
      <c r="G250" s="27" t="s">
        <v>96</v>
      </c>
      <c r="H250" s="27"/>
      <c r="I250" s="30">
        <f>ROUND('[1]Preisblatt NES'!$K$123,2)</f>
        <v>0</v>
      </c>
      <c r="J250" s="27" t="s">
        <v>97</v>
      </c>
    </row>
    <row r="251" spans="1:10" ht="15" customHeight="1" x14ac:dyDescent="0.2">
      <c r="A251" s="19"/>
      <c r="B251" s="22"/>
      <c r="C251" s="25"/>
      <c r="D251" s="25" t="s">
        <v>346</v>
      </c>
      <c r="E251" s="25" t="s">
        <v>317</v>
      </c>
      <c r="F251" s="25"/>
      <c r="G251" s="27" t="s">
        <v>96</v>
      </c>
      <c r="H251" s="27"/>
      <c r="I251" s="30">
        <f>ROUND('[1]Preisblatt NES'!$K$121,2)</f>
        <v>0</v>
      </c>
      <c r="J251" s="27" t="s">
        <v>97</v>
      </c>
    </row>
    <row r="252" spans="1:10" ht="15.75" x14ac:dyDescent="0.2">
      <c r="A252" s="19"/>
      <c r="B252" s="22"/>
      <c r="C252" s="25"/>
      <c r="D252" s="25" t="s">
        <v>347</v>
      </c>
      <c r="E252" s="25" t="s">
        <v>319</v>
      </c>
      <c r="F252" s="25"/>
      <c r="G252" s="27" t="s">
        <v>96</v>
      </c>
      <c r="H252" s="27"/>
      <c r="I252" s="30">
        <f>ROUND('[1]Preisblatt NES'!$K$126,2)</f>
        <v>0</v>
      </c>
      <c r="J252" s="27" t="s">
        <v>97</v>
      </c>
    </row>
    <row r="253" spans="1:10" ht="15.75" x14ac:dyDescent="0.2">
      <c r="A253" s="19"/>
      <c r="B253" s="20" t="s">
        <v>348</v>
      </c>
      <c r="C253" s="20"/>
      <c r="D253" s="21"/>
      <c r="E253" s="21"/>
      <c r="F253" s="21"/>
      <c r="G253" s="21"/>
      <c r="H253" s="21"/>
      <c r="I253" s="21"/>
      <c r="J253" s="21"/>
    </row>
    <row r="254" spans="1:10" ht="15.75" x14ac:dyDescent="0.2">
      <c r="A254" s="19"/>
      <c r="B254" s="22"/>
      <c r="C254" s="25"/>
      <c r="D254" s="25" t="s">
        <v>349</v>
      </c>
      <c r="E254" s="4" t="s">
        <v>350</v>
      </c>
      <c r="F254" s="25"/>
      <c r="G254" s="27" t="s">
        <v>96</v>
      </c>
      <c r="H254" s="27"/>
      <c r="I254" s="30">
        <f>ROUND('[1]Preisblatt NES'!$C$133,2)</f>
        <v>0</v>
      </c>
      <c r="J254" s="27" t="s">
        <v>97</v>
      </c>
    </row>
    <row r="255" spans="1:10" ht="15.75" x14ac:dyDescent="0.2">
      <c r="A255" s="19"/>
      <c r="B255" s="22"/>
      <c r="C255" s="25"/>
      <c r="D255" s="25" t="s">
        <v>351</v>
      </c>
      <c r="E255" s="4" t="s">
        <v>352</v>
      </c>
      <c r="F255" s="25"/>
      <c r="G255" s="27" t="s">
        <v>96</v>
      </c>
      <c r="H255" s="27"/>
      <c r="I255" s="30">
        <f>ROUND('[1]Preisblatt NES'!$C$134,2)</f>
        <v>0</v>
      </c>
      <c r="J255" s="27" t="s">
        <v>97</v>
      </c>
    </row>
    <row r="256" spans="1:10" ht="15.75" x14ac:dyDescent="0.2">
      <c r="A256" s="19"/>
      <c r="B256" s="22"/>
      <c r="C256" s="25"/>
      <c r="D256" s="25" t="s">
        <v>353</v>
      </c>
      <c r="E256" s="4" t="s">
        <v>354</v>
      </c>
      <c r="F256" s="25"/>
      <c r="G256" s="25" t="s">
        <v>355</v>
      </c>
      <c r="H256" s="25"/>
      <c r="I256" s="25">
        <f>ROUND('[1]Preisblatt NES'!$D$140,2)</f>
        <v>0</v>
      </c>
      <c r="J256" s="25" t="s">
        <v>355</v>
      </c>
    </row>
    <row r="257" spans="1:12" ht="15.75" x14ac:dyDescent="0.2">
      <c r="A257" s="19"/>
      <c r="B257" s="22"/>
      <c r="C257" s="25"/>
      <c r="D257" s="27" t="s">
        <v>356</v>
      </c>
      <c r="E257" s="40" t="s">
        <v>357</v>
      </c>
      <c r="F257" s="25"/>
      <c r="G257" s="27" t="s">
        <v>96</v>
      </c>
      <c r="H257" s="27"/>
      <c r="I257" s="30">
        <f>ROUND([1]MSB!$G$51,2)</f>
        <v>0</v>
      </c>
      <c r="J257" s="27" t="s">
        <v>97</v>
      </c>
    </row>
    <row r="258" spans="1:12" ht="15" x14ac:dyDescent="0.2">
      <c r="A258" s="36" t="s">
        <v>358</v>
      </c>
      <c r="B258" s="37"/>
      <c r="C258" s="37"/>
      <c r="D258" s="37"/>
      <c r="E258" s="37"/>
      <c r="F258" s="37"/>
      <c r="G258" s="41"/>
      <c r="H258" s="41"/>
      <c r="I258" s="41"/>
      <c r="J258" s="41"/>
    </row>
    <row r="259" spans="1:12" ht="15.75" x14ac:dyDescent="0.2">
      <c r="A259" s="19"/>
      <c r="B259" s="20" t="s">
        <v>359</v>
      </c>
      <c r="C259" s="20" t="s">
        <v>360</v>
      </c>
      <c r="D259" s="21"/>
      <c r="E259" s="21"/>
      <c r="F259" s="21"/>
      <c r="G259" s="21"/>
      <c r="H259" s="21"/>
      <c r="I259" s="21"/>
      <c r="J259" s="21"/>
    </row>
    <row r="260" spans="1:12" ht="15.75" x14ac:dyDescent="0.2">
      <c r="A260" s="19"/>
      <c r="B260" s="22"/>
      <c r="C260" s="23" t="s">
        <v>20</v>
      </c>
      <c r="D260" s="23"/>
      <c r="E260" s="23"/>
      <c r="F260" s="23"/>
      <c r="G260" s="23"/>
      <c r="H260" s="23"/>
      <c r="I260" s="23"/>
      <c r="J260" s="23"/>
    </row>
    <row r="261" spans="1:12" ht="15.75" x14ac:dyDescent="0.2">
      <c r="A261" s="19"/>
      <c r="B261" s="22"/>
      <c r="C261" s="25"/>
      <c r="D261" s="27" t="s">
        <v>361</v>
      </c>
      <c r="E261" s="25" t="s">
        <v>23</v>
      </c>
      <c r="F261" s="44" t="s">
        <v>362</v>
      </c>
      <c r="G261" s="25" t="s">
        <v>24</v>
      </c>
      <c r="H261" s="25"/>
      <c r="I261" s="25"/>
      <c r="J261" s="25"/>
    </row>
    <row r="262" spans="1:12" ht="15.75" x14ac:dyDescent="0.2">
      <c r="A262" s="19"/>
      <c r="B262" s="22"/>
      <c r="C262" s="25"/>
      <c r="D262" s="27" t="s">
        <v>363</v>
      </c>
      <c r="E262" s="25" t="s">
        <v>28</v>
      </c>
      <c r="F262" s="44" t="s">
        <v>362</v>
      </c>
      <c r="G262" s="27" t="s">
        <v>29</v>
      </c>
      <c r="H262" s="27"/>
      <c r="I262" s="27"/>
      <c r="J262" s="27"/>
    </row>
    <row r="263" spans="1:12" ht="15.75" x14ac:dyDescent="0.2">
      <c r="A263" s="19"/>
      <c r="B263" s="22"/>
      <c r="C263" s="23" t="s">
        <v>31</v>
      </c>
      <c r="D263" s="23"/>
      <c r="E263" s="23"/>
      <c r="F263" s="23"/>
      <c r="G263" s="23"/>
      <c r="H263" s="23"/>
      <c r="I263" s="23"/>
      <c r="J263" s="23"/>
    </row>
    <row r="264" spans="1:12" ht="15.75" x14ac:dyDescent="0.2">
      <c r="A264" s="19"/>
      <c r="B264" s="22"/>
      <c r="C264" s="25"/>
      <c r="D264" s="27" t="s">
        <v>364</v>
      </c>
      <c r="E264" s="25" t="s">
        <v>23</v>
      </c>
      <c r="F264" s="44" t="s">
        <v>362</v>
      </c>
      <c r="G264" s="25" t="s">
        <v>24</v>
      </c>
      <c r="H264" s="25"/>
      <c r="I264" s="25"/>
      <c r="J264" s="25"/>
    </row>
    <row r="265" spans="1:12" ht="15.75" x14ac:dyDescent="0.2">
      <c r="A265" s="19"/>
      <c r="B265" s="22"/>
      <c r="C265" s="25"/>
      <c r="D265" s="27" t="s">
        <v>365</v>
      </c>
      <c r="E265" s="25" t="s">
        <v>28</v>
      </c>
      <c r="F265" s="44" t="s">
        <v>362</v>
      </c>
      <c r="G265" s="27" t="s">
        <v>29</v>
      </c>
      <c r="H265" s="27"/>
      <c r="I265" s="27"/>
      <c r="J265" s="27"/>
    </row>
    <row r="266" spans="1:12" ht="15.75" x14ac:dyDescent="0.2">
      <c r="A266" s="19"/>
      <c r="B266" s="20" t="s">
        <v>366</v>
      </c>
      <c r="C266" s="20" t="s">
        <v>367</v>
      </c>
      <c r="D266" s="21"/>
      <c r="E266" s="21"/>
      <c r="F266" s="21"/>
      <c r="G266" s="21"/>
      <c r="H266" s="21"/>
      <c r="I266" s="21"/>
      <c r="J266" s="21"/>
    </row>
    <row r="267" spans="1:12" ht="15.75" x14ac:dyDescent="0.2">
      <c r="A267" s="19"/>
      <c r="B267" s="22"/>
      <c r="C267" s="23" t="s">
        <v>20</v>
      </c>
      <c r="D267" s="23"/>
      <c r="E267" s="23"/>
      <c r="F267" s="23"/>
      <c r="G267" s="23"/>
      <c r="H267" s="23"/>
      <c r="I267" s="23"/>
      <c r="J267" s="23"/>
    </row>
    <row r="268" spans="1:12" ht="15.75" x14ac:dyDescent="0.2">
      <c r="A268" s="19"/>
      <c r="B268" s="22"/>
      <c r="C268" s="25"/>
      <c r="D268" s="27" t="s">
        <v>368</v>
      </c>
      <c r="E268" s="25" t="s">
        <v>23</v>
      </c>
      <c r="F268" s="44" t="s">
        <v>362</v>
      </c>
      <c r="G268" s="25" t="s">
        <v>24</v>
      </c>
      <c r="H268" s="25"/>
      <c r="I268" s="25"/>
      <c r="J268" s="25"/>
    </row>
    <row r="269" spans="1:12" ht="15.75" x14ac:dyDescent="0.2">
      <c r="A269" s="19"/>
      <c r="B269" s="22"/>
      <c r="C269" s="25"/>
      <c r="D269" s="27" t="s">
        <v>369</v>
      </c>
      <c r="E269" s="25" t="s">
        <v>28</v>
      </c>
      <c r="F269" s="44" t="s">
        <v>362</v>
      </c>
      <c r="G269" s="27" t="s">
        <v>29</v>
      </c>
      <c r="H269" s="27"/>
      <c r="I269" s="27"/>
      <c r="J269" s="27"/>
      <c r="L269" s="16"/>
    </row>
    <row r="270" spans="1:12" ht="15.75" x14ac:dyDescent="0.2">
      <c r="A270" s="19"/>
      <c r="B270" s="22"/>
      <c r="C270" s="23" t="s">
        <v>31</v>
      </c>
      <c r="D270" s="23"/>
      <c r="E270" s="23"/>
      <c r="F270" s="23"/>
      <c r="G270" s="23"/>
      <c r="H270" s="23"/>
      <c r="I270" s="23"/>
      <c r="J270" s="23"/>
      <c r="L270" s="16"/>
    </row>
    <row r="271" spans="1:12" ht="15.75" x14ac:dyDescent="0.2">
      <c r="A271" s="19"/>
      <c r="B271" s="22"/>
      <c r="C271" s="25"/>
      <c r="D271" s="27" t="s">
        <v>370</v>
      </c>
      <c r="E271" s="25" t="s">
        <v>23</v>
      </c>
      <c r="F271" s="44" t="s">
        <v>362</v>
      </c>
      <c r="G271" s="25" t="s">
        <v>24</v>
      </c>
      <c r="H271" s="25"/>
      <c r="I271" s="25"/>
      <c r="J271" s="25"/>
      <c r="L271" s="16"/>
    </row>
    <row r="272" spans="1:12" ht="15.75" x14ac:dyDescent="0.2">
      <c r="A272" s="19"/>
      <c r="B272" s="22"/>
      <c r="C272" s="25"/>
      <c r="D272" s="27" t="s">
        <v>371</v>
      </c>
      <c r="E272" s="25" t="s">
        <v>28</v>
      </c>
      <c r="F272" s="44" t="s">
        <v>362</v>
      </c>
      <c r="G272" s="27" t="s">
        <v>29</v>
      </c>
      <c r="H272" s="27"/>
      <c r="I272" s="27"/>
      <c r="J272" s="27"/>
      <c r="L272" s="16"/>
    </row>
    <row r="273" spans="1:37" ht="15.75" x14ac:dyDescent="0.2">
      <c r="A273" s="19"/>
      <c r="B273" s="20" t="s">
        <v>372</v>
      </c>
      <c r="C273" s="20" t="s">
        <v>373</v>
      </c>
      <c r="D273" s="21"/>
      <c r="E273" s="21"/>
      <c r="F273" s="21"/>
      <c r="G273" s="21"/>
      <c r="H273" s="21"/>
      <c r="I273" s="21"/>
      <c r="J273" s="21"/>
      <c r="L273" s="16"/>
    </row>
    <row r="274" spans="1:37" ht="15.75" x14ac:dyDescent="0.25">
      <c r="A274" s="19"/>
      <c r="B274" s="45"/>
      <c r="C274"/>
      <c r="D274" s="27" t="s">
        <v>374</v>
      </c>
      <c r="E274" s="25" t="s">
        <v>375</v>
      </c>
      <c r="F274" s="44" t="s">
        <v>362</v>
      </c>
      <c r="G274" s="27" t="s">
        <v>96</v>
      </c>
      <c r="H274" s="27"/>
      <c r="I274" s="27"/>
      <c r="J274" s="27"/>
      <c r="L274" s="16"/>
    </row>
    <row r="275" spans="1:37" ht="15" x14ac:dyDescent="0.2">
      <c r="A275" s="36" t="s">
        <v>376</v>
      </c>
      <c r="B275" s="37"/>
      <c r="C275" s="37"/>
      <c r="D275" s="37"/>
      <c r="E275" s="37"/>
      <c r="F275" s="37"/>
      <c r="G275" s="41"/>
      <c r="H275" s="41"/>
      <c r="I275" s="41"/>
      <c r="J275" s="41"/>
      <c r="L275" s="16"/>
    </row>
    <row r="276" spans="1:37" ht="31.5" customHeight="1" x14ac:dyDescent="0.2">
      <c r="A276" s="19"/>
      <c r="B276" s="20"/>
      <c r="C276" s="21"/>
      <c r="D276" s="21" t="s">
        <v>377</v>
      </c>
      <c r="E276" s="46" t="s">
        <v>378</v>
      </c>
      <c r="F276" s="47"/>
      <c r="G276" s="48"/>
      <c r="H276" s="48"/>
      <c r="I276" s="48"/>
      <c r="J276" s="48"/>
      <c r="L276" s="16"/>
      <c r="M276" s="12"/>
    </row>
    <row r="277" spans="1:37" ht="30.6" customHeight="1" x14ac:dyDescent="0.2">
      <c r="A277" s="19"/>
      <c r="B277" s="22"/>
      <c r="C277" s="25"/>
      <c r="D277" s="49" t="s">
        <v>379</v>
      </c>
      <c r="E277" s="50" t="s">
        <v>380</v>
      </c>
      <c r="F277" s="50" t="s">
        <v>381</v>
      </c>
      <c r="G277" s="50" t="s">
        <v>382</v>
      </c>
      <c r="H277" s="50"/>
      <c r="I277" s="50"/>
      <c r="J277" s="50"/>
      <c r="L277" s="16"/>
      <c r="M277" s="12"/>
      <c r="N277" s="51" t="s">
        <v>383</v>
      </c>
      <c r="O277" s="51"/>
      <c r="P277" s="51"/>
      <c r="Q277" s="51"/>
      <c r="R277" s="51"/>
      <c r="S277" s="51"/>
      <c r="T277" s="51"/>
      <c r="U277" s="51"/>
      <c r="V277" s="51"/>
      <c r="Y277" s="52" t="s">
        <v>384</v>
      </c>
      <c r="AK277" s="52" t="s">
        <v>385</v>
      </c>
    </row>
    <row r="278" spans="1:37" ht="21" customHeight="1" x14ac:dyDescent="0.2">
      <c r="A278" s="19"/>
      <c r="B278" s="22"/>
      <c r="C278" s="25"/>
      <c r="D278" s="49"/>
      <c r="E278" s="50" t="s">
        <v>386</v>
      </c>
      <c r="F278" s="50"/>
      <c r="G278" s="50"/>
      <c r="H278" s="50"/>
      <c r="I278" s="50"/>
      <c r="J278" s="50"/>
      <c r="L278" s="16"/>
      <c r="M278" s="12"/>
      <c r="N278" s="51"/>
      <c r="O278" s="51"/>
      <c r="P278" s="51"/>
      <c r="Q278" s="51"/>
      <c r="R278" s="51"/>
      <c r="S278" s="51"/>
      <c r="T278" s="51"/>
      <c r="U278" s="51"/>
      <c r="V278" s="51"/>
      <c r="Y278" s="53" t="s">
        <v>387</v>
      </c>
      <c r="AK278" s="53" t="s">
        <v>387</v>
      </c>
    </row>
    <row r="279" spans="1:37" ht="21" customHeight="1" x14ac:dyDescent="0.2">
      <c r="A279" s="19"/>
      <c r="B279" s="22"/>
      <c r="C279" s="25"/>
      <c r="D279" s="49"/>
      <c r="E279" s="50" t="s">
        <v>388</v>
      </c>
      <c r="F279" s="50"/>
      <c r="G279" s="50"/>
      <c r="H279" s="50"/>
      <c r="I279" s="50"/>
      <c r="J279" s="50"/>
      <c r="L279" s="16"/>
      <c r="M279" s="12"/>
      <c r="N279" s="51"/>
      <c r="O279" s="51"/>
      <c r="P279" s="51"/>
      <c r="Q279" s="51"/>
      <c r="R279" s="51"/>
      <c r="S279" s="51"/>
      <c r="T279" s="51"/>
      <c r="U279" s="51"/>
      <c r="V279" s="51"/>
      <c r="Y279" s="53" t="s">
        <v>389</v>
      </c>
      <c r="AK279" s="53" t="s">
        <v>389</v>
      </c>
    </row>
    <row r="280" spans="1:37" ht="21" customHeight="1" x14ac:dyDescent="0.2">
      <c r="A280" s="19"/>
      <c r="B280" s="54" t="s">
        <v>390</v>
      </c>
      <c r="C280" s="55" t="s">
        <v>391</v>
      </c>
      <c r="D280" s="55"/>
      <c r="E280" s="56"/>
      <c r="F280" s="47"/>
      <c r="G280" s="48"/>
      <c r="H280" s="48"/>
      <c r="I280" s="48"/>
      <c r="J280" s="48"/>
      <c r="L280" s="16"/>
      <c r="M280" s="12"/>
      <c r="N280" s="51"/>
      <c r="O280" s="51"/>
      <c r="P280" s="51"/>
      <c r="Q280" s="51"/>
      <c r="R280" s="51"/>
      <c r="S280" s="51"/>
      <c r="T280" s="51"/>
      <c r="U280" s="51"/>
      <c r="V280" s="51"/>
      <c r="Y280" s="53" t="s">
        <v>392</v>
      </c>
      <c r="AK280" s="53" t="s">
        <v>393</v>
      </c>
    </row>
    <row r="281" spans="1:37" ht="30" customHeight="1" x14ac:dyDescent="0.2">
      <c r="A281" s="19"/>
      <c r="B281" s="22"/>
      <c r="C281" s="25"/>
      <c r="D281" s="27" t="s">
        <v>394</v>
      </c>
      <c r="E281" s="49" t="s">
        <v>395</v>
      </c>
      <c r="F281" s="57" t="s">
        <v>381</v>
      </c>
      <c r="G281" s="27" t="s">
        <v>29</v>
      </c>
      <c r="H281" s="27"/>
      <c r="I281" s="27"/>
      <c r="J281" s="27"/>
      <c r="L281" s="16"/>
      <c r="N281" s="51"/>
      <c r="O281" s="51"/>
      <c r="P281" s="51"/>
      <c r="Q281" s="51"/>
      <c r="R281" s="51"/>
      <c r="S281" s="51"/>
      <c r="T281" s="51"/>
      <c r="U281" s="51"/>
      <c r="V281" s="51"/>
      <c r="Y281" s="53" t="s">
        <v>396</v>
      </c>
      <c r="AK281" s="53" t="s">
        <v>397</v>
      </c>
    </row>
    <row r="282" spans="1:37" ht="17.100000000000001" customHeight="1" x14ac:dyDescent="0.2">
      <c r="A282" s="19"/>
      <c r="B282" s="22"/>
      <c r="C282" s="25"/>
      <c r="D282" s="27"/>
      <c r="E282" s="50" t="s">
        <v>386</v>
      </c>
      <c r="F282" s="57"/>
      <c r="G282" s="27"/>
      <c r="H282" s="27"/>
      <c r="I282" s="27"/>
      <c r="J282" s="27"/>
      <c r="L282" s="16"/>
      <c r="N282" s="52" t="s">
        <v>398</v>
      </c>
      <c r="O282" s="58"/>
      <c r="P282" s="58"/>
      <c r="Q282" s="58"/>
      <c r="R282" s="58"/>
      <c r="S282" s="58"/>
      <c r="T282" s="58"/>
      <c r="U282" s="58"/>
      <c r="V282" s="58"/>
      <c r="AK282" s="53" t="s">
        <v>396</v>
      </c>
    </row>
    <row r="283" spans="1:37" ht="15.6" customHeight="1" x14ac:dyDescent="0.2">
      <c r="A283" s="19"/>
      <c r="B283" s="22"/>
      <c r="C283" s="25"/>
      <c r="D283" s="27"/>
      <c r="E283" s="50" t="s">
        <v>388</v>
      </c>
      <c r="F283" s="57"/>
      <c r="G283" s="27"/>
      <c r="H283" s="27"/>
      <c r="I283" s="27"/>
      <c r="J283" s="27"/>
      <c r="L283" s="16"/>
      <c r="N283" s="59" t="s">
        <v>399</v>
      </c>
      <c r="O283" s="58"/>
      <c r="P283" s="58"/>
      <c r="Q283" s="58"/>
      <c r="R283" s="58"/>
      <c r="S283" s="58"/>
      <c r="T283" s="58"/>
      <c r="U283" s="58"/>
      <c r="V283" s="58"/>
    </row>
    <row r="284" spans="1:37" ht="18.600000000000001" customHeight="1" thickBot="1" x14ac:dyDescent="0.25">
      <c r="A284" s="19"/>
      <c r="B284" s="22"/>
      <c r="C284" s="25"/>
      <c r="D284" s="27"/>
      <c r="E284" s="49" t="s">
        <v>400</v>
      </c>
      <c r="F284" s="57"/>
      <c r="G284" s="27"/>
      <c r="H284" s="27"/>
      <c r="I284" s="27"/>
      <c r="J284" s="27"/>
      <c r="L284" s="16"/>
      <c r="N284" s="52" t="s">
        <v>401</v>
      </c>
      <c r="O284" s="58"/>
      <c r="P284" s="58"/>
      <c r="Q284" s="58"/>
      <c r="R284" s="58"/>
      <c r="S284" s="58"/>
      <c r="T284" s="58"/>
      <c r="U284" s="58"/>
      <c r="V284" s="58"/>
    </row>
    <row r="285" spans="1:37" ht="34.5" customHeight="1" thickBot="1" x14ac:dyDescent="0.25">
      <c r="A285" s="19"/>
      <c r="B285" s="60"/>
      <c r="C285" s="21"/>
      <c r="D285" s="48" t="s">
        <v>402</v>
      </c>
      <c r="E285" s="61" t="s">
        <v>403</v>
      </c>
      <c r="F285" s="47"/>
      <c r="G285" s="48"/>
      <c r="H285" s="48"/>
      <c r="I285" s="48"/>
      <c r="J285" s="48"/>
      <c r="L285" s="16"/>
      <c r="N285" s="62" t="s">
        <v>404</v>
      </c>
      <c r="O285" s="63"/>
      <c r="P285" s="63"/>
      <c r="Q285" s="63"/>
      <c r="R285" s="64"/>
    </row>
    <row r="286" spans="1:37" ht="34.5" customHeight="1" thickBot="1" x14ac:dyDescent="0.25">
      <c r="A286" s="19"/>
      <c r="B286" s="65"/>
      <c r="C286" s="25"/>
      <c r="D286" s="49" t="s">
        <v>405</v>
      </c>
      <c r="E286" s="66" t="s">
        <v>406</v>
      </c>
      <c r="F286" s="57" t="s">
        <v>381</v>
      </c>
      <c r="G286" s="27" t="s">
        <v>29</v>
      </c>
      <c r="H286" s="27"/>
      <c r="I286" s="27"/>
      <c r="J286" s="27"/>
      <c r="L286" s="16"/>
      <c r="N286" s="67" t="s">
        <v>407</v>
      </c>
      <c r="O286" s="68" t="s">
        <v>408</v>
      </c>
      <c r="P286" s="68" t="s">
        <v>409</v>
      </c>
      <c r="Q286" s="69" t="s">
        <v>410</v>
      </c>
      <c r="R286" s="68" t="s">
        <v>411</v>
      </c>
    </row>
    <row r="287" spans="1:37" ht="30" x14ac:dyDescent="0.2">
      <c r="A287" s="19"/>
      <c r="B287" s="60"/>
      <c r="C287" s="21"/>
      <c r="D287" s="48" t="s">
        <v>412</v>
      </c>
      <c r="E287" s="61" t="s">
        <v>413</v>
      </c>
      <c r="F287" s="47"/>
      <c r="G287" s="48"/>
      <c r="H287" s="48"/>
      <c r="I287" s="48"/>
      <c r="J287" s="48"/>
      <c r="L287" s="16"/>
    </row>
    <row r="288" spans="1:37" ht="15.75" x14ac:dyDescent="0.2">
      <c r="A288" s="19"/>
      <c r="B288" s="65"/>
      <c r="C288" s="25"/>
      <c r="D288" s="27" t="s">
        <v>412</v>
      </c>
      <c r="E288" s="70" t="s">
        <v>414</v>
      </c>
      <c r="F288" s="44" t="s">
        <v>362</v>
      </c>
      <c r="G288" s="27"/>
      <c r="H288" s="27"/>
      <c r="I288" s="27"/>
      <c r="J288" s="27"/>
      <c r="L288" s="16"/>
      <c r="N288" s="52" t="s">
        <v>415</v>
      </c>
    </row>
    <row r="289" spans="1:18" ht="15.75" x14ac:dyDescent="0.2">
      <c r="A289" s="19"/>
      <c r="B289" s="65"/>
      <c r="C289" s="25"/>
      <c r="D289" s="27" t="s">
        <v>416</v>
      </c>
      <c r="E289" s="70" t="s">
        <v>417</v>
      </c>
      <c r="F289" s="44" t="s">
        <v>362</v>
      </c>
      <c r="G289" s="27"/>
      <c r="H289" s="27"/>
      <c r="I289" s="27"/>
      <c r="J289" s="27"/>
      <c r="L289" s="16"/>
      <c r="N289" s="52" t="s">
        <v>418</v>
      </c>
    </row>
    <row r="290" spans="1:18" ht="16.5" thickBot="1" x14ac:dyDescent="0.25">
      <c r="A290" s="19"/>
      <c r="B290" s="65"/>
      <c r="C290" s="25"/>
      <c r="D290" s="27" t="s">
        <v>419</v>
      </c>
      <c r="E290" s="70" t="s">
        <v>420</v>
      </c>
      <c r="F290" s="44" t="s">
        <v>362</v>
      </c>
      <c r="G290" s="27"/>
      <c r="H290" s="27"/>
      <c r="I290" s="27"/>
      <c r="J290" s="27"/>
      <c r="L290" s="16"/>
    </row>
    <row r="291" spans="1:18" ht="26.65" customHeight="1" thickBot="1" x14ac:dyDescent="0.25">
      <c r="A291" s="19"/>
      <c r="B291" s="65"/>
      <c r="C291" s="25"/>
      <c r="D291" s="27" t="s">
        <v>421</v>
      </c>
      <c r="E291" s="70" t="s">
        <v>422</v>
      </c>
      <c r="F291" s="44" t="s">
        <v>362</v>
      </c>
      <c r="G291" s="27"/>
      <c r="H291" s="27"/>
      <c r="I291" s="27"/>
      <c r="J291" s="27"/>
      <c r="L291" s="16"/>
      <c r="N291" s="71" t="s">
        <v>423</v>
      </c>
      <c r="O291" s="72"/>
      <c r="P291" s="72"/>
      <c r="Q291" s="73"/>
      <c r="R291" s="74" t="s">
        <v>424</v>
      </c>
    </row>
    <row r="292" spans="1:18" ht="30.6" customHeight="1" thickBot="1" x14ac:dyDescent="0.25">
      <c r="A292" s="19"/>
      <c r="B292" s="65"/>
      <c r="C292" s="25"/>
      <c r="D292" s="49" t="s">
        <v>425</v>
      </c>
      <c r="E292" s="50" t="s">
        <v>426</v>
      </c>
      <c r="F292" s="50" t="s">
        <v>381</v>
      </c>
      <c r="G292" s="50" t="s">
        <v>382</v>
      </c>
      <c r="H292" s="50"/>
      <c r="I292" s="50"/>
      <c r="J292" s="50"/>
      <c r="L292" s="16"/>
      <c r="N292" s="75" t="s">
        <v>427</v>
      </c>
      <c r="O292" s="76"/>
      <c r="P292" s="76"/>
      <c r="Q292" s="77"/>
      <c r="R292" s="78">
        <v>1</v>
      </c>
    </row>
    <row r="293" spans="1:18" ht="19.149999999999999" customHeight="1" thickBot="1" x14ac:dyDescent="0.25">
      <c r="A293" s="19"/>
      <c r="B293" s="65"/>
      <c r="C293" s="25"/>
      <c r="D293" s="49"/>
      <c r="E293" s="50" t="s">
        <v>386</v>
      </c>
      <c r="F293" s="50"/>
      <c r="G293" s="50"/>
      <c r="H293" s="50"/>
      <c r="I293" s="50"/>
      <c r="J293" s="50"/>
      <c r="L293" s="16"/>
      <c r="N293" s="75" t="s">
        <v>428</v>
      </c>
      <c r="O293" s="76"/>
      <c r="P293" s="76"/>
      <c r="Q293" s="76"/>
      <c r="R293" s="78">
        <v>2</v>
      </c>
    </row>
    <row r="294" spans="1:18" ht="16.149999999999999" customHeight="1" thickBot="1" x14ac:dyDescent="0.25">
      <c r="A294" s="19"/>
      <c r="B294" s="65"/>
      <c r="C294" s="25"/>
      <c r="D294" s="49"/>
      <c r="E294" s="50" t="s">
        <v>388</v>
      </c>
      <c r="F294" s="50"/>
      <c r="G294" s="50"/>
      <c r="H294" s="50"/>
      <c r="I294" s="50"/>
      <c r="J294" s="50"/>
      <c r="L294" s="16"/>
      <c r="N294" s="79" t="s">
        <v>429</v>
      </c>
      <c r="O294" s="80"/>
      <c r="P294" s="80"/>
      <c r="Q294" s="81"/>
      <c r="R294" s="82">
        <v>3</v>
      </c>
    </row>
    <row r="295" spans="1:18" ht="16.149999999999999" customHeight="1" x14ac:dyDescent="0.2">
      <c r="A295" s="19"/>
      <c r="B295" s="83" t="s">
        <v>390</v>
      </c>
      <c r="C295" s="55" t="s">
        <v>430</v>
      </c>
      <c r="D295" s="55"/>
      <c r="E295" s="46"/>
      <c r="F295" s="47"/>
      <c r="G295" s="48"/>
      <c r="H295" s="48"/>
      <c r="I295" s="48"/>
      <c r="J295" s="48"/>
      <c r="L295" s="16"/>
    </row>
    <row r="296" spans="1:18" ht="33.6" customHeight="1" x14ac:dyDescent="0.2">
      <c r="A296" s="19"/>
      <c r="B296" s="65"/>
      <c r="C296" s="25"/>
      <c r="D296" s="49" t="s">
        <v>431</v>
      </c>
      <c r="E296" s="66" t="s">
        <v>432</v>
      </c>
      <c r="F296" s="57" t="s">
        <v>381</v>
      </c>
      <c r="G296" s="27" t="s">
        <v>29</v>
      </c>
      <c r="H296" s="27"/>
      <c r="I296" s="27"/>
      <c r="J296" s="27"/>
      <c r="L296" s="16"/>
    </row>
    <row r="297" spans="1:18" ht="18" customHeight="1" x14ac:dyDescent="0.2">
      <c r="A297" s="19"/>
      <c r="B297" s="65"/>
      <c r="C297" s="25"/>
      <c r="D297" s="84"/>
      <c r="E297" s="50" t="s">
        <v>386</v>
      </c>
      <c r="F297" s="85"/>
      <c r="G297" s="85"/>
      <c r="H297" s="85"/>
      <c r="I297" s="85"/>
      <c r="J297" s="85"/>
      <c r="L297" s="16"/>
    </row>
    <row r="298" spans="1:18" ht="18" customHeight="1" x14ac:dyDescent="0.2">
      <c r="A298" s="19"/>
      <c r="B298" s="65"/>
      <c r="C298" s="25"/>
      <c r="D298" s="84"/>
      <c r="E298" s="50" t="s">
        <v>388</v>
      </c>
      <c r="F298" s="85"/>
      <c r="G298" s="85"/>
      <c r="H298" s="85"/>
      <c r="I298" s="85"/>
      <c r="J298" s="85"/>
      <c r="L298" s="16"/>
    </row>
    <row r="299" spans="1:18" ht="18" customHeight="1" x14ac:dyDescent="0.2">
      <c r="A299" s="19"/>
      <c r="B299" s="65"/>
      <c r="C299" s="25"/>
      <c r="D299" s="84"/>
      <c r="E299" s="49" t="s">
        <v>400</v>
      </c>
      <c r="F299" s="85"/>
      <c r="G299" s="85"/>
      <c r="H299" s="85"/>
      <c r="I299" s="85"/>
      <c r="J299" s="85"/>
      <c r="L299" s="16"/>
    </row>
    <row r="300" spans="1:18" ht="18" customHeight="1" x14ac:dyDescent="0.2">
      <c r="A300" s="19"/>
      <c r="B300" s="65"/>
      <c r="C300" s="25"/>
      <c r="D300" s="27" t="s">
        <v>433</v>
      </c>
      <c r="E300" s="85" t="s">
        <v>434</v>
      </c>
      <c r="F300" s="44" t="s">
        <v>362</v>
      </c>
      <c r="G300" s="27" t="s">
        <v>29</v>
      </c>
      <c r="H300" s="27"/>
      <c r="I300" s="27"/>
      <c r="J300" s="27"/>
      <c r="L300" s="16"/>
    </row>
    <row r="302" spans="1:18" ht="15" x14ac:dyDescent="0.2">
      <c r="A302" s="36" t="s">
        <v>435</v>
      </c>
      <c r="B302" s="37"/>
      <c r="C302" s="37"/>
      <c r="D302" s="37"/>
      <c r="E302" s="37"/>
      <c r="F302" s="37"/>
      <c r="G302" s="41"/>
      <c r="H302" s="41"/>
      <c r="I302" s="41"/>
      <c r="J302" s="41"/>
      <c r="L302" s="16"/>
    </row>
    <row r="303" spans="1:18" ht="15.75" x14ac:dyDescent="0.25">
      <c r="A303" s="86"/>
      <c r="B303" s="20" t="s">
        <v>19</v>
      </c>
      <c r="C303" s="20"/>
      <c r="D303" s="21"/>
      <c r="E303" s="21"/>
      <c r="F303" s="21"/>
      <c r="G303" s="21"/>
      <c r="H303" s="21"/>
      <c r="I303" s="21"/>
      <c r="J303" s="21"/>
      <c r="L303" s="16"/>
    </row>
    <row r="304" spans="1:18" ht="15.75" x14ac:dyDescent="0.25">
      <c r="A304" s="86"/>
      <c r="B304" s="25"/>
      <c r="C304" s="25"/>
      <c r="D304" s="25" t="s">
        <v>436</v>
      </c>
      <c r="E304" s="25" t="s">
        <v>23</v>
      </c>
      <c r="F304" s="44" t="s">
        <v>362</v>
      </c>
      <c r="G304" s="25" t="s">
        <v>24</v>
      </c>
      <c r="H304" s="25"/>
      <c r="I304" s="25">
        <f ca="1">I11</f>
        <v>0</v>
      </c>
      <c r="J304" s="27" t="s">
        <v>25</v>
      </c>
      <c r="L304" s="16"/>
      <c r="N304" s="24" t="s">
        <v>437</v>
      </c>
    </row>
    <row r="305" spans="1:14" ht="15.75" x14ac:dyDescent="0.25">
      <c r="A305" s="86"/>
      <c r="B305" s="25"/>
      <c r="C305" s="25"/>
      <c r="D305" s="25" t="s">
        <v>438</v>
      </c>
      <c r="E305" s="25" t="s">
        <v>28</v>
      </c>
      <c r="F305" s="44" t="s">
        <v>362</v>
      </c>
      <c r="G305" s="27" t="s">
        <v>29</v>
      </c>
      <c r="H305" s="27"/>
      <c r="I305" s="27">
        <f ca="1">I12</f>
        <v>0</v>
      </c>
      <c r="J305" s="27" t="s">
        <v>30</v>
      </c>
      <c r="L305" s="16"/>
      <c r="N305" s="8" t="s">
        <v>439</v>
      </c>
    </row>
    <row r="306" spans="1:14" ht="15.75" x14ac:dyDescent="0.25">
      <c r="A306" s="86"/>
      <c r="B306" s="20" t="s">
        <v>37</v>
      </c>
      <c r="C306" s="20"/>
      <c r="D306" s="21"/>
      <c r="E306" s="21"/>
      <c r="F306" s="21"/>
      <c r="G306" s="21"/>
      <c r="H306" s="21"/>
      <c r="I306" s="21"/>
      <c r="J306" s="21"/>
      <c r="L306" s="16"/>
      <c r="N306" s="8" t="s">
        <v>440</v>
      </c>
    </row>
    <row r="307" spans="1:14" ht="15.75" x14ac:dyDescent="0.25">
      <c r="A307" s="86"/>
      <c r="B307" s="25"/>
      <c r="C307" s="25"/>
      <c r="D307" s="25" t="s">
        <v>441</v>
      </c>
      <c r="E307" s="25" t="s">
        <v>23</v>
      </c>
      <c r="F307" s="44" t="s">
        <v>362</v>
      </c>
      <c r="G307" s="25" t="s">
        <v>24</v>
      </c>
      <c r="H307" s="25"/>
      <c r="I307" s="25">
        <f>I18</f>
        <v>17.18</v>
      </c>
      <c r="J307" s="27" t="s">
        <v>25</v>
      </c>
      <c r="L307" s="16"/>
      <c r="N307" s="8" t="s">
        <v>442</v>
      </c>
    </row>
    <row r="308" spans="1:14" ht="15.75" x14ac:dyDescent="0.25">
      <c r="A308" s="86"/>
      <c r="B308" s="25"/>
      <c r="C308" s="25"/>
      <c r="D308" s="25" t="s">
        <v>443</v>
      </c>
      <c r="E308" s="25" t="s">
        <v>28</v>
      </c>
      <c r="F308" s="44" t="s">
        <v>362</v>
      </c>
      <c r="G308" s="27" t="s">
        <v>29</v>
      </c>
      <c r="H308" s="27"/>
      <c r="I308" s="27">
        <f>I19</f>
        <v>2.81</v>
      </c>
      <c r="J308" s="27" t="s">
        <v>30</v>
      </c>
      <c r="L308" s="16"/>
    </row>
    <row r="309" spans="1:14" ht="15.75" x14ac:dyDescent="0.25">
      <c r="A309" s="86"/>
      <c r="B309" s="20" t="s">
        <v>49</v>
      </c>
      <c r="C309" s="20"/>
      <c r="D309" s="21"/>
      <c r="E309" s="21"/>
      <c r="F309" s="21"/>
      <c r="G309" s="21"/>
      <c r="H309" s="21"/>
      <c r="I309" s="21"/>
      <c r="J309" s="21"/>
      <c r="L309" s="16"/>
      <c r="N309" s="8" t="s">
        <v>444</v>
      </c>
    </row>
    <row r="310" spans="1:14" ht="15.75" x14ac:dyDescent="0.25">
      <c r="A310" s="86"/>
      <c r="B310" s="25"/>
      <c r="C310" s="25"/>
      <c r="D310" s="25" t="s">
        <v>445</v>
      </c>
      <c r="E310" s="25" t="s">
        <v>23</v>
      </c>
      <c r="F310" s="44" t="s">
        <v>362</v>
      </c>
      <c r="G310" s="25" t="s">
        <v>24</v>
      </c>
      <c r="H310" s="25"/>
      <c r="I310" s="25">
        <f ca="1">I25</f>
        <v>17.72</v>
      </c>
      <c r="J310" s="27" t="s">
        <v>25</v>
      </c>
      <c r="L310" s="16"/>
    </row>
    <row r="311" spans="1:14" ht="15.75" x14ac:dyDescent="0.25">
      <c r="A311" s="86"/>
      <c r="B311" s="25"/>
      <c r="C311" s="25"/>
      <c r="D311" s="25" t="s">
        <v>446</v>
      </c>
      <c r="E311" s="25" t="s">
        <v>28</v>
      </c>
      <c r="F311" s="44" t="s">
        <v>362</v>
      </c>
      <c r="G311" s="27" t="s">
        <v>29</v>
      </c>
      <c r="H311" s="27"/>
      <c r="I311" s="27">
        <f ca="1">I26</f>
        <v>4</v>
      </c>
      <c r="J311" s="27" t="s">
        <v>30</v>
      </c>
      <c r="L311" s="16"/>
      <c r="N311" s="8" t="s">
        <v>260</v>
      </c>
    </row>
    <row r="312" spans="1:14" ht="15.75" x14ac:dyDescent="0.25">
      <c r="A312" s="86"/>
      <c r="B312" s="20" t="s">
        <v>60</v>
      </c>
      <c r="C312" s="20"/>
      <c r="D312" s="21"/>
      <c r="E312" s="21"/>
      <c r="F312" s="21"/>
      <c r="G312" s="21"/>
      <c r="H312" s="21"/>
      <c r="I312" s="21"/>
      <c r="J312" s="21"/>
      <c r="L312" s="16"/>
      <c r="N312" s="8" t="s">
        <v>447</v>
      </c>
    </row>
    <row r="313" spans="1:14" ht="15.75" x14ac:dyDescent="0.25">
      <c r="A313" s="86"/>
      <c r="B313" s="25"/>
      <c r="C313" s="25"/>
      <c r="D313" s="25" t="s">
        <v>448</v>
      </c>
      <c r="E313" s="25" t="s">
        <v>23</v>
      </c>
      <c r="F313" s="44" t="s">
        <v>362</v>
      </c>
      <c r="G313" s="25" t="s">
        <v>24</v>
      </c>
      <c r="H313" s="25"/>
      <c r="I313" s="25">
        <f ca="1">I32</f>
        <v>21.31</v>
      </c>
      <c r="J313" s="27" t="s">
        <v>25</v>
      </c>
      <c r="L313" s="16"/>
    </row>
    <row r="314" spans="1:14" ht="15.75" x14ac:dyDescent="0.25">
      <c r="A314" s="86"/>
      <c r="B314" s="25"/>
      <c r="C314" s="25"/>
      <c r="D314" s="25" t="s">
        <v>449</v>
      </c>
      <c r="E314" s="25" t="s">
        <v>28</v>
      </c>
      <c r="F314" s="44" t="s">
        <v>362</v>
      </c>
      <c r="G314" s="27" t="s">
        <v>29</v>
      </c>
      <c r="H314" s="27"/>
      <c r="I314" s="27">
        <f ca="1">I33</f>
        <v>4.4800000000000004</v>
      </c>
      <c r="J314" s="27" t="s">
        <v>30</v>
      </c>
      <c r="L314" s="16"/>
    </row>
    <row r="315" spans="1:14" ht="15.75" x14ac:dyDescent="0.25">
      <c r="A315" s="86"/>
      <c r="B315" s="20" t="s">
        <v>69</v>
      </c>
      <c r="C315" s="20"/>
      <c r="D315" s="21"/>
      <c r="E315" s="21"/>
      <c r="F315" s="21"/>
      <c r="G315" s="21"/>
      <c r="H315" s="21"/>
      <c r="I315" s="21"/>
      <c r="J315" s="21"/>
      <c r="L315" s="16"/>
      <c r="N315" s="12" t="s">
        <v>450</v>
      </c>
    </row>
    <row r="316" spans="1:14" ht="15.75" x14ac:dyDescent="0.25">
      <c r="A316" s="86"/>
      <c r="B316" s="25"/>
      <c r="C316" s="25"/>
      <c r="D316" s="25" t="s">
        <v>451</v>
      </c>
      <c r="E316" s="25" t="s">
        <v>23</v>
      </c>
      <c r="F316" s="44" t="s">
        <v>362</v>
      </c>
      <c r="G316" s="25" t="s">
        <v>24</v>
      </c>
      <c r="H316" s="25"/>
      <c r="I316" s="25">
        <f ca="1">I39</f>
        <v>24.82</v>
      </c>
      <c r="J316" s="27" t="s">
        <v>25</v>
      </c>
      <c r="L316" s="16"/>
    </row>
    <row r="317" spans="1:14" ht="15.75" x14ac:dyDescent="0.25">
      <c r="A317" s="86"/>
      <c r="B317" s="25"/>
      <c r="C317" s="25"/>
      <c r="D317" s="25" t="s">
        <v>452</v>
      </c>
      <c r="E317" s="25" t="s">
        <v>28</v>
      </c>
      <c r="F317" s="44" t="s">
        <v>362</v>
      </c>
      <c r="G317" s="27" t="s">
        <v>29</v>
      </c>
      <c r="H317" s="27"/>
      <c r="I317" s="27">
        <f ca="1">I40</f>
        <v>5.52</v>
      </c>
      <c r="J317" s="27" t="s">
        <v>30</v>
      </c>
      <c r="L317" s="16"/>
    </row>
    <row r="318" spans="1:14" ht="15" x14ac:dyDescent="0.2">
      <c r="A318" s="36" t="s">
        <v>453</v>
      </c>
      <c r="B318" s="37"/>
      <c r="C318" s="37"/>
      <c r="D318" s="37"/>
      <c r="E318" s="37"/>
      <c r="F318" s="37"/>
      <c r="G318" s="41"/>
      <c r="H318" s="41"/>
      <c r="I318" s="41"/>
      <c r="J318" s="41"/>
      <c r="L318" s="16"/>
    </row>
    <row r="319" spans="1:14" ht="15.75" x14ac:dyDescent="0.25">
      <c r="A319" s="5"/>
      <c r="B319" s="20" t="s">
        <v>454</v>
      </c>
      <c r="C319" s="20" t="s">
        <v>455</v>
      </c>
      <c r="D319" s="21"/>
      <c r="E319" s="21"/>
      <c r="F319" s="21"/>
      <c r="G319" s="21"/>
      <c r="H319" s="21"/>
      <c r="I319" s="21"/>
      <c r="J319" s="21"/>
      <c r="L319" s="16"/>
      <c r="N319" s="12" t="s">
        <v>456</v>
      </c>
    </row>
    <row r="320" spans="1:14" ht="15.75" x14ac:dyDescent="0.25">
      <c r="A320" s="5"/>
      <c r="B320" s="45"/>
      <c r="C320"/>
      <c r="D320" s="70" t="s">
        <v>457</v>
      </c>
      <c r="E320" s="70" t="s">
        <v>458</v>
      </c>
      <c r="F320" s="44" t="s">
        <v>362</v>
      </c>
      <c r="G320" s="70" t="s">
        <v>29</v>
      </c>
      <c r="H320" s="70"/>
      <c r="I320" s="70"/>
      <c r="J320" s="70"/>
      <c r="L320" s="16"/>
    </row>
    <row r="321" spans="1:14" ht="15.75" x14ac:dyDescent="0.25">
      <c r="A321" s="5"/>
      <c r="B321" s="45"/>
      <c r="C321"/>
      <c r="D321" s="70" t="s">
        <v>459</v>
      </c>
      <c r="E321" s="70" t="s">
        <v>460</v>
      </c>
      <c r="F321" s="44" t="s">
        <v>362</v>
      </c>
      <c r="G321" s="70" t="s">
        <v>29</v>
      </c>
      <c r="H321" s="70"/>
      <c r="I321" s="70"/>
      <c r="J321" s="70"/>
      <c r="L321" s="16"/>
    </row>
    <row r="322" spans="1:14" ht="15.75" x14ac:dyDescent="0.25">
      <c r="A322" s="5"/>
      <c r="B322" s="45"/>
      <c r="C322"/>
      <c r="D322" s="87" t="s">
        <v>461</v>
      </c>
      <c r="E322" s="87" t="s">
        <v>462</v>
      </c>
      <c r="F322" s="44" t="s">
        <v>362</v>
      </c>
      <c r="G322" s="87" t="s">
        <v>29</v>
      </c>
      <c r="H322" s="87"/>
      <c r="I322" s="87"/>
      <c r="J322" s="87"/>
      <c r="L322" s="16"/>
      <c r="N322" s="12" t="s">
        <v>463</v>
      </c>
    </row>
    <row r="323" spans="1:14" ht="15.75" x14ac:dyDescent="0.25">
      <c r="A323" s="5"/>
      <c r="B323" s="45"/>
      <c r="C323"/>
      <c r="D323" s="87" t="s">
        <v>464</v>
      </c>
      <c r="E323" s="87" t="s">
        <v>465</v>
      </c>
      <c r="F323" s="44" t="s">
        <v>362</v>
      </c>
      <c r="G323" s="87" t="s">
        <v>29</v>
      </c>
      <c r="H323" s="87"/>
      <c r="I323" s="87"/>
      <c r="J323" s="87"/>
      <c r="L323" s="16"/>
    </row>
    <row r="324" spans="1:14" ht="15.75" x14ac:dyDescent="0.25">
      <c r="A324" s="5"/>
      <c r="B324" s="20" t="s">
        <v>466</v>
      </c>
      <c r="C324" s="20" t="s">
        <v>467</v>
      </c>
      <c r="D324" s="21"/>
      <c r="E324" s="21"/>
      <c r="F324" s="21"/>
      <c r="G324" s="21"/>
      <c r="H324" s="21"/>
      <c r="I324" s="21"/>
      <c r="J324" s="21"/>
      <c r="L324" s="16"/>
    </row>
    <row r="325" spans="1:14" ht="15.75" x14ac:dyDescent="0.25">
      <c r="A325" s="5"/>
      <c r="B325" s="45"/>
      <c r="C325"/>
      <c r="D325" s="70" t="s">
        <v>468</v>
      </c>
      <c r="E325" s="70" t="s">
        <v>458</v>
      </c>
      <c r="F325" s="44" t="s">
        <v>362</v>
      </c>
      <c r="G325" s="70" t="s">
        <v>29</v>
      </c>
      <c r="H325" s="70"/>
      <c r="I325" s="70"/>
      <c r="J325" s="70"/>
      <c r="L325" s="16"/>
    </row>
    <row r="326" spans="1:14" ht="30" x14ac:dyDescent="0.25">
      <c r="A326" s="5"/>
      <c r="B326" s="45"/>
      <c r="C326"/>
      <c r="D326" s="70" t="s">
        <v>469</v>
      </c>
      <c r="E326" s="66" t="s">
        <v>470</v>
      </c>
      <c r="F326" s="44" t="s">
        <v>362</v>
      </c>
      <c r="G326" s="70" t="s">
        <v>29</v>
      </c>
      <c r="H326" s="70"/>
      <c r="I326" s="70"/>
      <c r="J326" s="70"/>
      <c r="L326" s="16"/>
    </row>
    <row r="327" spans="1:14" ht="30" x14ac:dyDescent="0.25">
      <c r="A327" s="5"/>
      <c r="B327" s="45"/>
      <c r="C327"/>
      <c r="D327" s="87" t="s">
        <v>471</v>
      </c>
      <c r="E327" s="88" t="s">
        <v>472</v>
      </c>
      <c r="F327" s="44" t="s">
        <v>362</v>
      </c>
      <c r="G327" s="87" t="s">
        <v>29</v>
      </c>
      <c r="H327" s="87"/>
      <c r="I327" s="87"/>
      <c r="J327" s="87"/>
      <c r="L327" s="16"/>
      <c r="N327" s="89" t="s">
        <v>463</v>
      </c>
    </row>
    <row r="328" spans="1:14" ht="30" x14ac:dyDescent="0.25">
      <c r="A328" s="5"/>
      <c r="B328" s="45"/>
      <c r="C328"/>
      <c r="D328" s="87" t="s">
        <v>473</v>
      </c>
      <c r="E328" s="88" t="s">
        <v>474</v>
      </c>
      <c r="F328" s="44" t="s">
        <v>362</v>
      </c>
      <c r="G328" s="87" t="s">
        <v>29</v>
      </c>
      <c r="H328" s="87"/>
      <c r="I328" s="87"/>
      <c r="J328" s="87"/>
      <c r="L328" s="16"/>
    </row>
    <row r="329" spans="1:14" ht="15.75" x14ac:dyDescent="0.25">
      <c r="A329" s="5"/>
      <c r="B329" s="20" t="s">
        <v>475</v>
      </c>
      <c r="C329" s="20" t="s">
        <v>476</v>
      </c>
      <c r="D329" s="21"/>
      <c r="E329" s="21"/>
      <c r="F329" s="21"/>
      <c r="G329" s="21"/>
      <c r="H329" s="21"/>
      <c r="I329" s="21"/>
      <c r="J329" s="21"/>
      <c r="L329" s="16"/>
    </row>
    <row r="330" spans="1:14" ht="15.75" x14ac:dyDescent="0.25">
      <c r="A330" s="5"/>
      <c r="B330" s="22"/>
      <c r="C330" s="25"/>
      <c r="D330" s="70" t="s">
        <v>477</v>
      </c>
      <c r="E330" s="70" t="s">
        <v>478</v>
      </c>
      <c r="F330" s="44" t="s">
        <v>362</v>
      </c>
      <c r="G330" s="70" t="s">
        <v>29</v>
      </c>
      <c r="H330" s="70"/>
      <c r="I330" s="70"/>
      <c r="J330" s="70"/>
      <c r="L330" s="16"/>
      <c r="N330" s="12" t="s">
        <v>479</v>
      </c>
    </row>
    <row r="331" spans="1:14" ht="30" x14ac:dyDescent="0.25">
      <c r="A331" s="5"/>
      <c r="B331" s="22"/>
      <c r="C331" s="25"/>
      <c r="D331" s="70" t="s">
        <v>480</v>
      </c>
      <c r="E331" s="66" t="s">
        <v>481</v>
      </c>
      <c r="F331" s="44" t="s">
        <v>362</v>
      </c>
      <c r="G331" s="70" t="s">
        <v>29</v>
      </c>
      <c r="H331" s="70"/>
      <c r="I331" s="70"/>
      <c r="J331" s="70"/>
      <c r="L331" s="16"/>
    </row>
    <row r="332" spans="1:14" ht="15" x14ac:dyDescent="0.2">
      <c r="A332" s="90"/>
      <c r="B332" s="20" t="s">
        <v>482</v>
      </c>
      <c r="C332" s="20" t="s">
        <v>483</v>
      </c>
      <c r="D332" s="21"/>
      <c r="E332" s="21"/>
      <c r="F332" s="21"/>
      <c r="G332" s="21"/>
      <c r="H332" s="21"/>
      <c r="I332" s="21"/>
      <c r="J332" s="21"/>
      <c r="L332" s="16"/>
    </row>
    <row r="333" spans="1:14" ht="30" x14ac:dyDescent="0.2">
      <c r="A333" s="90"/>
      <c r="B333" s="22"/>
      <c r="C333" s="25"/>
      <c r="D333" s="70" t="s">
        <v>484</v>
      </c>
      <c r="E333" s="66" t="s">
        <v>485</v>
      </c>
      <c r="F333" s="44" t="s">
        <v>362</v>
      </c>
      <c r="G333" s="70" t="s">
        <v>29</v>
      </c>
      <c r="H333" s="70"/>
      <c r="I333" s="70"/>
      <c r="J333" s="70"/>
    </row>
    <row r="334" spans="1:14" ht="48.6" customHeight="1" x14ac:dyDescent="0.25">
      <c r="A334" s="90"/>
      <c r="B334" s="45"/>
      <c r="C334"/>
      <c r="D334" s="70" t="s">
        <v>486</v>
      </c>
      <c r="E334" s="66" t="s">
        <v>487</v>
      </c>
      <c r="F334" s="44" t="s">
        <v>362</v>
      </c>
      <c r="G334" s="70" t="s">
        <v>29</v>
      </c>
      <c r="H334" s="70"/>
      <c r="I334" s="70"/>
      <c r="J334" s="70"/>
    </row>
    <row r="335" spans="1:14" ht="61.15" customHeight="1" x14ac:dyDescent="0.2">
      <c r="A335" s="90"/>
      <c r="B335" s="22"/>
      <c r="C335" s="25"/>
      <c r="D335" s="70" t="s">
        <v>488</v>
      </c>
      <c r="E335" s="66" t="s">
        <v>489</v>
      </c>
      <c r="F335" s="44" t="s">
        <v>362</v>
      </c>
      <c r="G335" s="70" t="s">
        <v>29</v>
      </c>
      <c r="H335" s="70"/>
      <c r="I335" s="70"/>
      <c r="J335" s="70"/>
    </row>
    <row r="336" spans="1:14" ht="44.65" customHeight="1" x14ac:dyDescent="0.25">
      <c r="A336" s="5"/>
      <c r="B336" s="91"/>
      <c r="C336" s="91"/>
      <c r="D336" s="91" t="s">
        <v>490</v>
      </c>
      <c r="E336" s="92" t="s">
        <v>491</v>
      </c>
      <c r="F336" s="93" t="s">
        <v>362</v>
      </c>
      <c r="G336" s="91" t="s">
        <v>29</v>
      </c>
      <c r="H336" s="91"/>
      <c r="I336" s="91"/>
      <c r="J336" s="91"/>
    </row>
    <row r="337" spans="1:10" ht="20.100000000000001" customHeight="1" x14ac:dyDescent="0.25">
      <c r="A337" s="5"/>
      <c r="B337" s="94" t="s">
        <v>492</v>
      </c>
      <c r="C337" s="94" t="s">
        <v>493</v>
      </c>
      <c r="D337" s="95"/>
      <c r="E337" s="95"/>
      <c r="F337" s="96"/>
      <c r="G337" s="95"/>
      <c r="H337" s="95"/>
      <c r="I337" s="95"/>
      <c r="J337" s="95"/>
    </row>
    <row r="338" spans="1:10" ht="35.65" customHeight="1" x14ac:dyDescent="0.25">
      <c r="A338" s="5"/>
      <c r="B338" s="91"/>
      <c r="C338" s="91"/>
      <c r="D338" s="91" t="s">
        <v>494</v>
      </c>
      <c r="E338" s="92" t="s">
        <v>495</v>
      </c>
      <c r="F338" s="93" t="s">
        <v>362</v>
      </c>
      <c r="G338" s="91" t="s">
        <v>29</v>
      </c>
      <c r="H338" s="91"/>
      <c r="I338" s="91"/>
      <c r="J338" s="91"/>
    </row>
    <row r="339" spans="1:10" ht="55.5" customHeight="1" x14ac:dyDescent="0.25">
      <c r="A339" s="5"/>
      <c r="B339" s="91"/>
      <c r="C339" s="91"/>
      <c r="D339" s="91" t="s">
        <v>496</v>
      </c>
      <c r="E339" s="92" t="s">
        <v>497</v>
      </c>
      <c r="F339" s="93" t="s">
        <v>362</v>
      </c>
      <c r="G339" s="91" t="s">
        <v>29</v>
      </c>
      <c r="H339" s="91"/>
      <c r="I339" s="91"/>
      <c r="J339" s="91"/>
    </row>
    <row r="340" spans="1:10" ht="55.15" customHeight="1" x14ac:dyDescent="0.25">
      <c r="A340" s="5"/>
      <c r="B340" s="91"/>
      <c r="C340" s="91"/>
      <c r="D340" s="91" t="s">
        <v>498</v>
      </c>
      <c r="E340" s="92" t="s">
        <v>499</v>
      </c>
      <c r="F340" s="93" t="s">
        <v>362</v>
      </c>
      <c r="G340" s="91" t="s">
        <v>29</v>
      </c>
      <c r="H340" s="91"/>
      <c r="I340" s="91"/>
      <c r="J340" s="91"/>
    </row>
    <row r="341" spans="1:10" ht="20.100000000000001" customHeight="1" x14ac:dyDescent="0.25">
      <c r="A341" s="5"/>
      <c r="B341" s="94" t="s">
        <v>500</v>
      </c>
      <c r="C341" s="94" t="s">
        <v>501</v>
      </c>
      <c r="D341" s="95"/>
      <c r="E341" s="95"/>
      <c r="F341" s="96"/>
      <c r="G341" s="95"/>
      <c r="H341" s="95"/>
      <c r="I341" s="95"/>
      <c r="J341" s="95"/>
    </row>
    <row r="342" spans="1:10" ht="35.1" customHeight="1" x14ac:dyDescent="0.25">
      <c r="A342" s="5"/>
      <c r="B342" s="91"/>
      <c r="C342" s="91"/>
      <c r="D342" s="91" t="s">
        <v>502</v>
      </c>
      <c r="E342" s="92" t="s">
        <v>503</v>
      </c>
      <c r="F342" s="93" t="s">
        <v>362</v>
      </c>
      <c r="G342" s="91" t="s">
        <v>29</v>
      </c>
      <c r="H342" s="91"/>
      <c r="I342" s="91"/>
      <c r="J342" s="91"/>
    </row>
    <row r="343" spans="1:10" ht="56.65" customHeight="1" x14ac:dyDescent="0.25">
      <c r="A343" s="5"/>
      <c r="B343" s="91"/>
      <c r="C343" s="91"/>
      <c r="D343" s="91" t="s">
        <v>504</v>
      </c>
      <c r="E343" s="92" t="s">
        <v>505</v>
      </c>
      <c r="F343" s="93" t="s">
        <v>362</v>
      </c>
      <c r="G343" s="91" t="s">
        <v>29</v>
      </c>
      <c r="H343" s="91"/>
      <c r="I343" s="91"/>
      <c r="J343" s="91"/>
    </row>
    <row r="344" spans="1:10" ht="64.150000000000006" customHeight="1" x14ac:dyDescent="0.25">
      <c r="A344" s="5"/>
      <c r="B344" s="91"/>
      <c r="C344" s="91"/>
      <c r="D344" s="91" t="s">
        <v>506</v>
      </c>
      <c r="E344" s="92" t="s">
        <v>507</v>
      </c>
      <c r="F344" s="93" t="s">
        <v>362</v>
      </c>
      <c r="G344" s="91" t="s">
        <v>29</v>
      </c>
      <c r="H344" s="91"/>
      <c r="I344" s="91"/>
      <c r="J344" s="91"/>
    </row>
    <row r="345" spans="1:10" ht="20.100000000000001" customHeight="1" x14ac:dyDescent="0.25">
      <c r="A345" s="5"/>
      <c r="B345" s="94" t="s">
        <v>508</v>
      </c>
      <c r="C345" s="97" t="s">
        <v>509</v>
      </c>
      <c r="D345" s="95"/>
      <c r="E345" s="96"/>
      <c r="F345" s="96"/>
      <c r="G345" s="95"/>
      <c r="H345" s="95"/>
      <c r="I345" s="95"/>
      <c r="J345" s="95"/>
    </row>
    <row r="346" spans="1:10" ht="22.15" customHeight="1" x14ac:dyDescent="0.25">
      <c r="A346" s="5"/>
      <c r="B346" s="91"/>
      <c r="C346" s="91"/>
      <c r="D346" s="91" t="s">
        <v>510</v>
      </c>
      <c r="E346" s="92" t="s">
        <v>511</v>
      </c>
      <c r="F346" s="93" t="s">
        <v>362</v>
      </c>
      <c r="G346" s="91" t="s">
        <v>29</v>
      </c>
      <c r="H346" s="91"/>
      <c r="I346" s="91"/>
      <c r="J346" s="91"/>
    </row>
    <row r="347" spans="1:10" ht="32.65" customHeight="1" x14ac:dyDescent="0.25">
      <c r="A347" s="5"/>
      <c r="B347" s="91"/>
      <c r="C347" s="91"/>
      <c r="D347" s="91" t="s">
        <v>512</v>
      </c>
      <c r="E347" s="92" t="s">
        <v>513</v>
      </c>
      <c r="F347" s="93" t="s">
        <v>362</v>
      </c>
      <c r="G347" s="91" t="s">
        <v>29</v>
      </c>
      <c r="H347" s="91"/>
      <c r="I347" s="91"/>
      <c r="J347" s="91"/>
    </row>
    <row r="348" spans="1:10" ht="20.100000000000001" customHeight="1" x14ac:dyDescent="0.25">
      <c r="A348" s="5"/>
      <c r="B348" s="94" t="s">
        <v>514</v>
      </c>
      <c r="C348" s="97" t="s">
        <v>515</v>
      </c>
      <c r="D348" s="95"/>
      <c r="E348" s="95"/>
      <c r="F348" s="96"/>
      <c r="G348" s="95"/>
      <c r="H348" s="95"/>
      <c r="I348" s="95"/>
      <c r="J348" s="95"/>
    </row>
    <row r="349" spans="1:10" ht="29.65" customHeight="1" x14ac:dyDescent="0.25">
      <c r="A349" s="5"/>
      <c r="B349" s="91"/>
      <c r="C349" s="91"/>
      <c r="D349" s="91" t="s">
        <v>516</v>
      </c>
      <c r="E349" s="92" t="s">
        <v>517</v>
      </c>
      <c r="F349" s="93" t="s">
        <v>362</v>
      </c>
      <c r="G349" s="91" t="s">
        <v>29</v>
      </c>
      <c r="H349" s="91"/>
      <c r="I349" s="91"/>
      <c r="J349" s="91"/>
    </row>
    <row r="350" spans="1:10" ht="31.15" customHeight="1" x14ac:dyDescent="0.25">
      <c r="A350" s="5"/>
      <c r="B350" s="91"/>
      <c r="C350" s="91"/>
      <c r="D350" s="91" t="s">
        <v>518</v>
      </c>
      <c r="E350" s="92" t="s">
        <v>519</v>
      </c>
      <c r="F350" s="93" t="s">
        <v>362</v>
      </c>
      <c r="G350" s="91" t="s">
        <v>29</v>
      </c>
      <c r="H350" s="91"/>
      <c r="I350" s="91"/>
      <c r="J350" s="91"/>
    </row>
    <row r="351" spans="1:10" ht="20.100000000000001" customHeight="1" x14ac:dyDescent="0.25">
      <c r="A351" s="5"/>
      <c r="B351" s="94" t="s">
        <v>520</v>
      </c>
      <c r="C351" s="94" t="s">
        <v>521</v>
      </c>
      <c r="D351" s="95"/>
      <c r="E351" s="95"/>
      <c r="F351" s="96"/>
      <c r="G351" s="95"/>
      <c r="H351" s="95"/>
      <c r="I351" s="95"/>
      <c r="J351" s="95"/>
    </row>
    <row r="352" spans="1:10" ht="20.100000000000001" customHeight="1" x14ac:dyDescent="0.25">
      <c r="A352" s="5"/>
      <c r="B352" s="91"/>
      <c r="C352" s="91"/>
      <c r="D352" s="91" t="s">
        <v>522</v>
      </c>
      <c r="E352" s="92" t="s">
        <v>523</v>
      </c>
      <c r="F352" s="93" t="s">
        <v>362</v>
      </c>
      <c r="G352" s="91" t="s">
        <v>29</v>
      </c>
      <c r="H352" s="91"/>
      <c r="I352" s="91"/>
      <c r="J352" s="91"/>
    </row>
    <row r="353" spans="1:10" ht="44.65" customHeight="1" x14ac:dyDescent="0.25">
      <c r="A353" s="5"/>
      <c r="B353" s="91"/>
      <c r="C353" s="91"/>
      <c r="D353" s="91" t="s">
        <v>524</v>
      </c>
      <c r="E353" s="92" t="s">
        <v>525</v>
      </c>
      <c r="F353" s="93" t="s">
        <v>362</v>
      </c>
      <c r="G353" s="91" t="s">
        <v>29</v>
      </c>
      <c r="H353" s="91"/>
      <c r="I353" s="91"/>
      <c r="J353" s="91"/>
    </row>
    <row r="354" spans="1:10" ht="20.100000000000001" customHeight="1" x14ac:dyDescent="0.25">
      <c r="A354" s="5"/>
      <c r="B354" s="94" t="s">
        <v>526</v>
      </c>
      <c r="C354" s="94" t="s">
        <v>527</v>
      </c>
      <c r="D354" s="95"/>
      <c r="E354" s="95"/>
      <c r="F354" s="96"/>
      <c r="G354" s="95"/>
      <c r="H354" s="95"/>
      <c r="I354" s="95"/>
      <c r="J354" s="95"/>
    </row>
    <row r="355" spans="1:10" ht="24.6" customHeight="1" x14ac:dyDescent="0.25">
      <c r="A355" s="5"/>
      <c r="B355" s="91"/>
      <c r="C355" s="91"/>
      <c r="D355" s="91" t="s">
        <v>528</v>
      </c>
      <c r="E355" s="92" t="s">
        <v>529</v>
      </c>
      <c r="F355" s="93" t="s">
        <v>362</v>
      </c>
      <c r="G355" s="91" t="s">
        <v>29</v>
      </c>
      <c r="H355" s="91"/>
      <c r="I355" s="91"/>
      <c r="J355" s="91"/>
    </row>
    <row r="356" spans="1:10" ht="46.15" customHeight="1" x14ac:dyDescent="0.25">
      <c r="A356" s="86"/>
      <c r="B356" s="91"/>
      <c r="C356" s="91"/>
      <c r="D356" s="91" t="s">
        <v>530</v>
      </c>
      <c r="E356" s="92" t="s">
        <v>531</v>
      </c>
      <c r="F356" s="93" t="s">
        <v>362</v>
      </c>
      <c r="G356" s="91" t="s">
        <v>29</v>
      </c>
      <c r="H356" s="91"/>
      <c r="I356" s="91"/>
      <c r="J356" s="91"/>
    </row>
    <row r="357" spans="1:10" ht="15.75" x14ac:dyDescent="0.25">
      <c r="A357" s="86"/>
      <c r="B357" s="94" t="s">
        <v>532</v>
      </c>
      <c r="C357" s="94" t="s">
        <v>533</v>
      </c>
      <c r="D357" s="95"/>
      <c r="E357" s="95"/>
      <c r="F357" s="96"/>
      <c r="G357" s="95"/>
      <c r="H357" s="95"/>
      <c r="I357" s="95"/>
      <c r="J357" s="95"/>
    </row>
    <row r="358" spans="1:10" ht="15.75" x14ac:dyDescent="0.25">
      <c r="A358" s="86"/>
      <c r="B358" s="91"/>
      <c r="C358" s="91"/>
      <c r="D358" s="91" t="s">
        <v>534</v>
      </c>
      <c r="E358" s="92" t="s">
        <v>535</v>
      </c>
      <c r="F358" s="98">
        <f>I358</f>
        <v>55</v>
      </c>
      <c r="G358" s="91" t="s">
        <v>536</v>
      </c>
      <c r="H358" s="91"/>
      <c r="I358" s="91">
        <v>55</v>
      </c>
      <c r="J358" s="91" t="s">
        <v>536</v>
      </c>
    </row>
    <row r="359" spans="1:10" ht="15.75" x14ac:dyDescent="0.25">
      <c r="A359" s="86"/>
      <c r="B359" s="91"/>
      <c r="C359" s="91"/>
      <c r="D359" s="91" t="s">
        <v>537</v>
      </c>
      <c r="E359" s="92" t="s">
        <v>538</v>
      </c>
      <c r="F359" s="98">
        <f>I359</f>
        <v>55</v>
      </c>
      <c r="G359" s="91" t="s">
        <v>536</v>
      </c>
      <c r="H359" s="91"/>
      <c r="I359" s="91">
        <v>55</v>
      </c>
      <c r="J359" s="91" t="s">
        <v>536</v>
      </c>
    </row>
    <row r="360" spans="1:10" ht="15.75" x14ac:dyDescent="0.25">
      <c r="A360" s="86"/>
      <c r="B360" s="91"/>
      <c r="C360" s="91"/>
      <c r="D360" s="91" t="s">
        <v>539</v>
      </c>
      <c r="E360" s="92" t="s">
        <v>540</v>
      </c>
      <c r="F360" s="98">
        <f>I360</f>
        <v>26</v>
      </c>
      <c r="G360" s="91" t="s">
        <v>536</v>
      </c>
      <c r="H360" s="91"/>
      <c r="I360" s="91">
        <v>26</v>
      </c>
      <c r="J360" s="91" t="s">
        <v>536</v>
      </c>
    </row>
    <row r="361" spans="1:10" ht="25.5" x14ac:dyDescent="0.25">
      <c r="A361" s="86"/>
      <c r="B361" s="91"/>
      <c r="C361" s="91"/>
      <c r="D361" s="91" t="s">
        <v>541</v>
      </c>
      <c r="E361" s="92" t="s">
        <v>542</v>
      </c>
      <c r="F361" s="93"/>
      <c r="G361" s="91"/>
      <c r="H361" s="91"/>
      <c r="I361" s="99" t="s">
        <v>543</v>
      </c>
      <c r="J361" s="91"/>
    </row>
    <row r="362" spans="1:10" ht="25.5" x14ac:dyDescent="0.25">
      <c r="A362" s="86"/>
      <c r="B362" s="91"/>
      <c r="C362" s="91"/>
      <c r="D362" s="91" t="s">
        <v>544</v>
      </c>
      <c r="E362" s="92" t="s">
        <v>545</v>
      </c>
      <c r="F362" s="93"/>
      <c r="G362" s="91"/>
      <c r="H362" s="91"/>
      <c r="I362" s="99" t="s">
        <v>543</v>
      </c>
      <c r="J362" s="91"/>
    </row>
    <row r="363" spans="1:10" ht="15.75" x14ac:dyDescent="0.25">
      <c r="A363" s="86"/>
      <c r="B363" s="91"/>
      <c r="C363" s="91"/>
      <c r="D363" s="91" t="s">
        <v>546</v>
      </c>
      <c r="E363" s="92" t="s">
        <v>547</v>
      </c>
      <c r="F363" s="93"/>
      <c r="G363" s="91"/>
      <c r="H363" s="91"/>
      <c r="I363" s="99" t="s">
        <v>543</v>
      </c>
      <c r="J363" s="91"/>
    </row>
    <row r="364" spans="1:10" ht="15.75" x14ac:dyDescent="0.25">
      <c r="A364" s="86"/>
      <c r="B364" s="94" t="s">
        <v>548</v>
      </c>
      <c r="C364" s="94" t="s">
        <v>549</v>
      </c>
      <c r="D364" s="95"/>
      <c r="E364" s="95"/>
      <c r="F364" s="96"/>
      <c r="G364" s="95"/>
      <c r="H364" s="95"/>
      <c r="I364" s="95"/>
      <c r="J364" s="95"/>
    </row>
    <row r="365" spans="1:10" ht="15.75" x14ac:dyDescent="0.25">
      <c r="A365" s="86"/>
      <c r="B365" s="91"/>
      <c r="C365" s="91"/>
      <c r="D365" s="91" t="s">
        <v>550</v>
      </c>
      <c r="E365" s="92" t="s">
        <v>551</v>
      </c>
      <c r="F365" s="93"/>
      <c r="G365" s="91"/>
      <c r="H365" s="91"/>
      <c r="I365" s="99" t="s">
        <v>543</v>
      </c>
      <c r="J365" s="91"/>
    </row>
    <row r="366" spans="1:10" ht="15.75" x14ac:dyDescent="0.25">
      <c r="A366" s="86"/>
      <c r="B366" s="91"/>
      <c r="C366" s="91"/>
      <c r="D366" s="91" t="s">
        <v>552</v>
      </c>
      <c r="E366" s="92" t="s">
        <v>553</v>
      </c>
      <c r="F366" s="93"/>
      <c r="G366" s="91"/>
      <c r="H366" s="91"/>
      <c r="I366" s="99" t="s">
        <v>543</v>
      </c>
      <c r="J366" s="91"/>
    </row>
    <row r="367" spans="1:10" ht="15.75" x14ac:dyDescent="0.25">
      <c r="A367" s="86"/>
      <c r="B367" s="94" t="s">
        <v>554</v>
      </c>
      <c r="C367" s="94" t="s">
        <v>555</v>
      </c>
      <c r="D367" s="95"/>
      <c r="E367" s="95"/>
      <c r="F367" s="96"/>
      <c r="G367" s="95"/>
      <c r="H367" s="95"/>
      <c r="I367" s="95"/>
      <c r="J367" s="95"/>
    </row>
    <row r="368" spans="1:10" ht="15.75" x14ac:dyDescent="0.25">
      <c r="A368" s="86"/>
      <c r="B368" s="91"/>
      <c r="C368" s="91"/>
      <c r="D368" s="91" t="s">
        <v>556</v>
      </c>
      <c r="E368" s="92" t="s">
        <v>557</v>
      </c>
      <c r="F368" s="93"/>
      <c r="G368" s="91"/>
      <c r="H368" s="91"/>
      <c r="I368" s="99" t="s">
        <v>543</v>
      </c>
      <c r="J368" s="91"/>
    </row>
    <row r="369" spans="1:10" ht="46.15" customHeight="1" x14ac:dyDescent="0.25">
      <c r="A369" s="86"/>
      <c r="B369" s="94" t="s">
        <v>558</v>
      </c>
      <c r="C369" s="94" t="s">
        <v>559</v>
      </c>
      <c r="D369" s="95"/>
      <c r="E369" s="95"/>
      <c r="F369" s="96"/>
      <c r="G369" s="95"/>
      <c r="H369" s="95"/>
      <c r="I369" s="95"/>
      <c r="J369" s="95"/>
    </row>
    <row r="370" spans="1:10" ht="15.75" x14ac:dyDescent="0.25">
      <c r="A370" s="86"/>
      <c r="B370" s="91"/>
      <c r="C370" s="91"/>
      <c r="D370" s="91" t="s">
        <v>560</v>
      </c>
      <c r="E370" s="92" t="s">
        <v>561</v>
      </c>
      <c r="F370" s="93"/>
      <c r="G370" s="91"/>
      <c r="H370" s="91"/>
      <c r="I370" s="99" t="s">
        <v>543</v>
      </c>
      <c r="J370" s="91"/>
    </row>
    <row r="371" spans="1:10" ht="20.100000000000001" customHeight="1" x14ac:dyDescent="0.25">
      <c r="A371" s="86"/>
      <c r="B371"/>
      <c r="C371"/>
      <c r="D371" s="91" t="s">
        <v>562</v>
      </c>
      <c r="E371" s="92" t="s">
        <v>563</v>
      </c>
      <c r="F371" s="93"/>
      <c r="G371" s="91"/>
      <c r="H371" s="91"/>
      <c r="I371" s="99" t="s">
        <v>543</v>
      </c>
      <c r="J371" s="91"/>
    </row>
    <row r="372" spans="1:10" ht="15.75" x14ac:dyDescent="0.25">
      <c r="A372" s="5"/>
      <c r="B372" s="2"/>
      <c r="D372" s="4"/>
      <c r="E372" s="4"/>
      <c r="F372" s="4"/>
      <c r="G372" s="4"/>
      <c r="H372" s="4"/>
      <c r="I372" s="4"/>
      <c r="J372" s="4"/>
    </row>
    <row r="373" spans="1:10" ht="17.100000000000001" customHeight="1" x14ac:dyDescent="0.25">
      <c r="A373" s="5"/>
      <c r="B373" s="2"/>
      <c r="D373" s="4"/>
      <c r="E373" s="4"/>
      <c r="F373" s="4"/>
      <c r="G373" s="4"/>
      <c r="H373" s="4"/>
      <c r="I373" s="4"/>
      <c r="J373" s="4"/>
    </row>
    <row r="374" spans="1:10" ht="15.75" x14ac:dyDescent="0.25">
      <c r="A374" s="5"/>
      <c r="B374" s="2" t="s">
        <v>564</v>
      </c>
      <c r="D374" s="4"/>
      <c r="E374" s="4"/>
      <c r="F374" s="4"/>
      <c r="G374" s="4"/>
      <c r="H374" s="4"/>
      <c r="I374" s="4"/>
      <c r="J374" s="4"/>
    </row>
    <row r="375" spans="1:10" ht="15.75" x14ac:dyDescent="0.25">
      <c r="A375" s="5"/>
      <c r="B375" s="2" t="s">
        <v>565</v>
      </c>
      <c r="D375" s="4"/>
      <c r="E375" s="4"/>
      <c r="F375" s="4"/>
      <c r="G375" s="4"/>
      <c r="H375" s="4"/>
      <c r="I375" s="4"/>
      <c r="J375" s="4"/>
    </row>
    <row r="376" spans="1:10" ht="15.75" x14ac:dyDescent="0.25">
      <c r="A376" s="5"/>
      <c r="B376" s="2" t="s">
        <v>566</v>
      </c>
      <c r="D376" s="4"/>
      <c r="E376" s="4"/>
      <c r="F376" s="4"/>
      <c r="G376" s="4"/>
      <c r="H376" s="4"/>
      <c r="I376" s="4"/>
      <c r="J376" s="4"/>
    </row>
    <row r="379" spans="1:10" ht="15.75" x14ac:dyDescent="0.25">
      <c r="B379" s="100" t="s">
        <v>567</v>
      </c>
    </row>
    <row r="380" spans="1:10" x14ac:dyDescent="0.2">
      <c r="B380" s="101" t="s">
        <v>568</v>
      </c>
    </row>
    <row r="381" spans="1:10" x14ac:dyDescent="0.2">
      <c r="B381" s="101" t="s">
        <v>569</v>
      </c>
    </row>
    <row r="382" spans="1:10" x14ac:dyDescent="0.2">
      <c r="B382" s="101" t="s">
        <v>570</v>
      </c>
    </row>
  </sheetData>
  <mergeCells count="18">
    <mergeCell ref="N285:R285"/>
    <mergeCell ref="N291:P291"/>
    <mergeCell ref="N292:P292"/>
    <mergeCell ref="N293:Q293"/>
    <mergeCell ref="N294:P294"/>
    <mergeCell ref="C295:D295"/>
    <mergeCell ref="B98:G98"/>
    <mergeCell ref="B100:G100"/>
    <mergeCell ref="B102:G102"/>
    <mergeCell ref="B104:G104"/>
    <mergeCell ref="N277:V281"/>
    <mergeCell ref="C280:D280"/>
    <mergeCell ref="C2:D2"/>
    <mergeCell ref="C3:D3"/>
    <mergeCell ref="C4:D4"/>
    <mergeCell ref="C5:D5"/>
    <mergeCell ref="C65:G65"/>
    <mergeCell ref="B72:G72"/>
  </mergeCells>
  <hyperlinks>
    <hyperlink ref="N283" r:id="rId1" xr:uid="{9F8A30EA-F622-4CE0-94CC-851FED263C1D}"/>
  </hyperlinks>
  <pageMargins left="0.7" right="0.7" top="0.78740157499999996" bottom="0.78740157499999996" header="0.3" footer="0.3"/>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Enervie 2026</vt:lpstr>
    </vt:vector>
  </TitlesOfParts>
  <Company>Enervie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Schneider, Michael Ben</dc:creator>
  <cp:lastModifiedBy>Schneider, Michael Ben</cp:lastModifiedBy>
  <dcterms:created xsi:type="dcterms:W3CDTF">2025-12-12T12:18:10Z</dcterms:created>
  <dcterms:modified xsi:type="dcterms:W3CDTF">2025-12-12T12:19:24Z</dcterms:modified>
</cp:coreProperties>
</file>